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mmon\~Employees\Janene Seacrist\janene\BUDGET REQUESTS - VARIOUS YEARS\Budget Request FY 2022\Budget Presentation to Senate Finance Committee\"/>
    </mc:Choice>
  </mc:AlternateContent>
  <xr:revisionPtr revIDLastSave="0" documentId="13_ncr:1_{2FD2D2C8-17FB-47A4-832D-BDDACACE52F9}" xr6:coauthVersionLast="46" xr6:coauthVersionMax="46" xr10:uidLastSave="{00000000-0000-0000-0000-000000000000}"/>
  <bookViews>
    <workbookView xWindow="480" yWindow="0" windowWidth="29040" windowHeight="15600" xr2:uid="{00000000-000D-0000-FFFF-FFFF00000000}"/>
  </bookViews>
  <sheets>
    <sheet name="Budget Presentation Templat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6" i="2" l="1"/>
  <c r="C229" i="2" l="1"/>
  <c r="C202" i="2"/>
  <c r="C174" i="2"/>
  <c r="C146" i="2"/>
  <c r="C118" i="2"/>
  <c r="C88" i="2"/>
  <c r="C61" i="2"/>
  <c r="C34" i="2"/>
  <c r="C9" i="2"/>
  <c r="C147" i="2" l="1"/>
  <c r="G100" i="2" l="1"/>
  <c r="F100" i="2"/>
  <c r="G16" i="2" l="1"/>
  <c r="F16" i="2"/>
  <c r="C10" i="2"/>
  <c r="C6" i="2" l="1"/>
  <c r="C31" i="2"/>
  <c r="C58" i="2"/>
  <c r="C85" i="2"/>
  <c r="C115" i="2"/>
  <c r="C142" i="2"/>
  <c r="C171" i="2"/>
  <c r="C199" i="2"/>
  <c r="C226" i="2"/>
  <c r="G185" i="2"/>
  <c r="F107" i="2" l="1"/>
  <c r="F185" i="2" l="1"/>
  <c r="F212" i="2" l="1"/>
  <c r="G212" i="2"/>
  <c r="F265" i="2" l="1"/>
  <c r="F271" i="2" s="1"/>
  <c r="F239" i="2"/>
  <c r="F245" i="2" s="1"/>
  <c r="F218" i="2"/>
  <c r="F191" i="2"/>
  <c r="F156" i="2"/>
  <c r="F162" i="2" s="1"/>
  <c r="G156" i="2"/>
  <c r="F70" i="2"/>
  <c r="F43" i="2"/>
  <c r="C253" i="2" l="1"/>
  <c r="F268" i="2" s="1"/>
  <c r="G272" i="2"/>
  <c r="F272" i="2"/>
  <c r="G270" i="2"/>
  <c r="F270" i="2"/>
  <c r="G268" i="2"/>
  <c r="D267" i="2"/>
  <c r="G265" i="2"/>
  <c r="G271" i="2" s="1"/>
  <c r="K257" i="2"/>
  <c r="J257" i="2"/>
  <c r="G257" i="2"/>
  <c r="F257" i="2"/>
  <c r="C257" i="2"/>
  <c r="D241" i="2"/>
  <c r="D214" i="2"/>
  <c r="G239" i="2"/>
  <c r="G245" i="2" s="1"/>
  <c r="F242" i="2"/>
  <c r="G246" i="2"/>
  <c r="F246" i="2"/>
  <c r="G244" i="2"/>
  <c r="F244" i="2"/>
  <c r="G242" i="2"/>
  <c r="K230" i="2"/>
  <c r="J230" i="2"/>
  <c r="G230" i="2"/>
  <c r="F230" i="2"/>
  <c r="C230" i="2"/>
  <c r="G218" i="2"/>
  <c r="G191" i="2"/>
  <c r="F215" i="2"/>
  <c r="G219" i="2"/>
  <c r="F219" i="2"/>
  <c r="G217" i="2"/>
  <c r="F217" i="2"/>
  <c r="G215" i="2"/>
  <c r="K203" i="2"/>
  <c r="J203" i="2"/>
  <c r="G203" i="2"/>
  <c r="F203" i="2"/>
  <c r="C203" i="2"/>
  <c r="G188" i="2"/>
  <c r="F188" i="2"/>
  <c r="D187" i="2"/>
  <c r="G161" i="2"/>
  <c r="F159" i="2"/>
  <c r="D158" i="2"/>
  <c r="G163" i="2"/>
  <c r="F163" i="2"/>
  <c r="G130" i="2"/>
  <c r="F130" i="2"/>
  <c r="D129" i="2"/>
  <c r="G127" i="2"/>
  <c r="G133" i="2" s="1"/>
  <c r="F127" i="2"/>
  <c r="F133" i="2" s="1"/>
  <c r="G134" i="2"/>
  <c r="F134" i="2"/>
  <c r="F132" i="2"/>
  <c r="D102" i="2"/>
  <c r="G162" i="2"/>
  <c r="G103" i="2"/>
  <c r="F103" i="2"/>
  <c r="G70" i="2"/>
  <c r="G76" i="2" s="1"/>
  <c r="G73" i="2"/>
  <c r="F73" i="2"/>
  <c r="D72" i="2"/>
  <c r="G77" i="2"/>
  <c r="F77" i="2"/>
  <c r="F76" i="2"/>
  <c r="G75" i="2"/>
  <c r="F75" i="2"/>
  <c r="F46" i="2"/>
  <c r="G43" i="2"/>
  <c r="G21" i="2"/>
  <c r="G10" i="2"/>
  <c r="K175" i="2"/>
  <c r="J175" i="2"/>
  <c r="G175" i="2"/>
  <c r="F175" i="2"/>
  <c r="C175" i="2"/>
  <c r="K147" i="2"/>
  <c r="J147" i="2"/>
  <c r="G147" i="2"/>
  <c r="F147" i="2"/>
  <c r="F161" i="2" s="1"/>
  <c r="G159" i="2"/>
  <c r="K119" i="2"/>
  <c r="J119" i="2"/>
  <c r="G119" i="2"/>
  <c r="F119" i="2"/>
  <c r="C119" i="2"/>
  <c r="K62" i="2"/>
  <c r="J62" i="2"/>
  <c r="G62" i="2"/>
  <c r="F62" i="2"/>
  <c r="C62" i="2"/>
  <c r="F10" i="2"/>
  <c r="G281" i="2" l="1"/>
  <c r="G164" i="2"/>
  <c r="F164" i="2"/>
  <c r="G135" i="2"/>
  <c r="F247" i="2"/>
  <c r="F273" i="2"/>
  <c r="G273" i="2"/>
  <c r="G247" i="2"/>
  <c r="F220" i="2"/>
  <c r="G220" i="2"/>
  <c r="F135" i="2"/>
  <c r="F78" i="2"/>
  <c r="G78" i="2"/>
  <c r="G20" i="2" l="1"/>
  <c r="G280" i="2" s="1"/>
  <c r="G23" i="2"/>
  <c r="K89" i="2" l="1"/>
  <c r="G192" i="2" s="1"/>
  <c r="J89" i="2"/>
  <c r="F192" i="2" s="1"/>
  <c r="G89" i="2"/>
  <c r="G190" i="2" s="1"/>
  <c r="F89" i="2"/>
  <c r="F190" i="2" s="1"/>
  <c r="C89" i="2"/>
  <c r="D45" i="2"/>
  <c r="G49" i="2"/>
  <c r="F49" i="2"/>
  <c r="K35" i="2"/>
  <c r="G50" i="2" s="1"/>
  <c r="G283" i="2" s="1"/>
  <c r="J35" i="2"/>
  <c r="F50" i="2" s="1"/>
  <c r="G35" i="2"/>
  <c r="G48" i="2" s="1"/>
  <c r="F35" i="2"/>
  <c r="F48" i="2" s="1"/>
  <c r="C35" i="2"/>
  <c r="G46" i="2" s="1"/>
  <c r="D18" i="2"/>
  <c r="G22" i="2"/>
  <c r="F22" i="2"/>
  <c r="K10" i="2"/>
  <c r="J10" i="2"/>
  <c r="F23" i="2" s="1"/>
  <c r="F21" i="2"/>
  <c r="F281" i="2" s="1"/>
  <c r="G19" i="2"/>
  <c r="F19" i="2"/>
  <c r="F279" i="2" s="1"/>
  <c r="G279" i="2" l="1"/>
  <c r="F106" i="2"/>
  <c r="F108" i="2" s="1"/>
  <c r="G106" i="2"/>
  <c r="G108" i="2" s="1"/>
  <c r="G24" i="2"/>
  <c r="F283" i="2"/>
  <c r="F51" i="2"/>
  <c r="G51" i="2"/>
  <c r="F24" i="2"/>
  <c r="F282" i="2" l="1"/>
  <c r="F284" i="2" s="1"/>
  <c r="G282" i="2"/>
  <c r="G284" i="2" s="1"/>
  <c r="F193" i="2"/>
  <c r="G193" i="2"/>
  <c r="I284" i="2" l="1"/>
</calcChain>
</file>

<file path=xl/sharedStrings.xml><?xml version="1.0" encoding="utf-8"?>
<sst xmlns="http://schemas.openxmlformats.org/spreadsheetml/2006/main" count="476" uniqueCount="105">
  <si>
    <t>GENERAL REVENUE
APPROPRIATED</t>
  </si>
  <si>
    <t>SPECIAL REVENUE
APPROPRIATED</t>
  </si>
  <si>
    <t>Fund #</t>
  </si>
  <si>
    <t>Fund Name</t>
  </si>
  <si>
    <t>Spending 
Authority</t>
  </si>
  <si>
    <t>Approp.
Amount</t>
  </si>
  <si>
    <t>TOTAL</t>
  </si>
  <si>
    <t>FEDERAL REVENUE
APPROPRIATED</t>
  </si>
  <si>
    <t>SPECIAL REVENUE
NON-APPROPRIATED</t>
  </si>
  <si>
    <t>SPENDING 
AUTHORITY</t>
  </si>
  <si>
    <t>APPROPRIATED</t>
  </si>
  <si>
    <t>NON-APPROPRIATED</t>
  </si>
  <si>
    <t>GENERAL REVENUE ANNUAL</t>
  </si>
  <si>
    <t>SPECIAL REVENUE:</t>
  </si>
  <si>
    <t>FEDERAL REVENUE</t>
  </si>
  <si>
    <t>GRAND TOTAL</t>
  </si>
  <si>
    <t>DEPARTMENT &amp; AGENCY GRAND TOTALS</t>
  </si>
  <si>
    <t>[ALL DEPARTMENT/AGENCY NAMES HERE]</t>
  </si>
  <si>
    <t>Spending Authority in Excess of Cash:</t>
  </si>
  <si>
    <t>WV Council for CTC</t>
  </si>
  <si>
    <t>0596</t>
  </si>
  <si>
    <t>West Virginia Council for Community and Technical College Education</t>
  </si>
  <si>
    <t>0599</t>
  </si>
  <si>
    <t>Mountwest CTC</t>
  </si>
  <si>
    <t>0600</t>
  </si>
  <si>
    <t>New River CTC</t>
  </si>
  <si>
    <t>0597</t>
  </si>
  <si>
    <t>Pierpont CTC</t>
  </si>
  <si>
    <t>0601</t>
  </si>
  <si>
    <t>Blue Ridge CTC</t>
  </si>
  <si>
    <t>0351</t>
  </si>
  <si>
    <t>WVU at Parkersburg</t>
  </si>
  <si>
    <t>0380</t>
  </si>
  <si>
    <t>Southern WV CTC</t>
  </si>
  <si>
    <t>0383</t>
  </si>
  <si>
    <t>WV Northern CTC</t>
  </si>
  <si>
    <t>0587</t>
  </si>
  <si>
    <t>Eastern WV CTC</t>
  </si>
  <si>
    <t>0618</t>
  </si>
  <si>
    <t>BridgeValley CTC</t>
  </si>
  <si>
    <t xml:space="preserve"> </t>
  </si>
  <si>
    <t>4191</t>
  </si>
  <si>
    <t>GIFTS GRANTS &amp; DONATIONS (NON FEDERAL)</t>
  </si>
  <si>
    <t>4192</t>
  </si>
  <si>
    <t xml:space="preserve">TUITION &amp; REQUIRED E &amp; G FEES </t>
  </si>
  <si>
    <t>4862</t>
  </si>
  <si>
    <t>4865</t>
  </si>
  <si>
    <t>TUITION &amp; REQUIRED E&amp;G FEES FUND</t>
  </si>
  <si>
    <t>4868</t>
  </si>
  <si>
    <t>AUXILIARY &amp; AUXILIARY CAPITAL FEES FUND</t>
  </si>
  <si>
    <t>4869</t>
  </si>
  <si>
    <t>EDUCATION &amp; GENERAL CAPITAL FEES FUND</t>
  </si>
  <si>
    <t>8895</t>
  </si>
  <si>
    <t>FEDERAL GRANTS &amp; CONTRACTS FUND</t>
  </si>
  <si>
    <t>4876</t>
  </si>
  <si>
    <t>4877</t>
  </si>
  <si>
    <t>4878</t>
  </si>
  <si>
    <t>4880</t>
  </si>
  <si>
    <t>REVENUE CLEARING FUND</t>
  </si>
  <si>
    <t>PAYROLL CLEARING FUND</t>
  </si>
  <si>
    <t>8872</t>
  </si>
  <si>
    <t>FEDERAL GRANTS/CONTRACTS FUND</t>
  </si>
  <si>
    <t>4831</t>
  </si>
  <si>
    <t>4832</t>
  </si>
  <si>
    <t>4833</t>
  </si>
  <si>
    <t>4834</t>
  </si>
  <si>
    <t>4835</t>
  </si>
  <si>
    <t>4836</t>
  </si>
  <si>
    <t>8842</t>
  </si>
  <si>
    <t>4961</t>
  </si>
  <si>
    <t>4962</t>
  </si>
  <si>
    <t>4963</t>
  </si>
  <si>
    <t>4964</t>
  </si>
  <si>
    <t>8875</t>
  </si>
  <si>
    <t>4309</t>
  </si>
  <si>
    <t>4318</t>
  </si>
  <si>
    <t>4319</t>
  </si>
  <si>
    <t>4320</t>
  </si>
  <si>
    <t>4321</t>
  </si>
  <si>
    <t>8762</t>
  </si>
  <si>
    <t>4721</t>
  </si>
  <si>
    <t>4820</t>
  </si>
  <si>
    <t>4825</t>
  </si>
  <si>
    <t>4826</t>
  </si>
  <si>
    <t>4827</t>
  </si>
  <si>
    <t>4829</t>
  </si>
  <si>
    <t>8840</t>
  </si>
  <si>
    <t>4985</t>
  </si>
  <si>
    <t>4986</t>
  </si>
  <si>
    <t>4987</t>
  </si>
  <si>
    <t>4988</t>
  </si>
  <si>
    <t>Education &amp; General Capital Fees Fund                 </t>
  </si>
  <si>
    <t>8782</t>
  </si>
  <si>
    <t>Gifts, Grants &amp; Donations (non-Federal)              </t>
  </si>
  <si>
    <t>Tuition &amp; Required E&amp;G Fund</t>
  </si>
  <si>
    <t>Auxiliary &amp; Auxiliary Capital Fees Fund                  </t>
  </si>
  <si>
    <t>4678</t>
  </si>
  <si>
    <t>8874</t>
  </si>
  <si>
    <t>FEDERAL GRANTS/CONTRACT FUNDS</t>
  </si>
  <si>
    <t>Fiscal Year 2021</t>
  </si>
  <si>
    <t>(Unexpended Cash as of 12/31/20)</t>
  </si>
  <si>
    <r>
      <t xml:space="preserve">CASH BALANCE
AS OF </t>
    </r>
    <r>
      <rPr>
        <b/>
        <u/>
        <sz val="10.5"/>
        <color rgb="FFFF0000"/>
        <rFont val="Arial"/>
        <family val="2"/>
      </rPr>
      <t>12/31/20</t>
    </r>
  </si>
  <si>
    <r>
      <t xml:space="preserve">Cash Balance
</t>
    </r>
    <r>
      <rPr>
        <sz val="12"/>
        <color rgb="FFFF0000"/>
        <rFont val="Arial"/>
        <family val="2"/>
      </rPr>
      <t>12/31/20</t>
    </r>
  </si>
  <si>
    <t>AUDIT ACCURALS AND OUTSIDE BANK ACCOUNTS</t>
  </si>
  <si>
    <t>9304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</si>
</sst>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5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24"/>
      <color rgb="FF000000"/>
      <name val="Arial"/>
      <family val="2"/>
    </font>
    <font>
      <sz val="10"/>
      <color rgb="FF000000"/>
      <name val="Arial"/>
      <family val="2"/>
    </font>
    <font>
      <b/>
      <sz val="16"/>
      <color rgb="FFFF0000"/>
      <name val="Arial"/>
      <family val="2"/>
    </font>
    <font>
      <sz val="14"/>
      <color rgb="FF000000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i/>
      <sz val="12"/>
      <color rgb="FF000000"/>
      <name val="Arial"/>
      <family val="2"/>
    </font>
    <font>
      <b/>
      <sz val="12"/>
      <color rgb="FF000000"/>
      <name val="Arial"/>
      <family val="2"/>
    </font>
    <font>
      <b/>
      <u/>
      <sz val="12"/>
      <color rgb="FF000000"/>
      <name val="Arial"/>
      <family val="2"/>
    </font>
    <font>
      <b/>
      <u/>
      <sz val="10.5"/>
      <color rgb="FFFF0000"/>
      <name val="Arial"/>
      <family val="2"/>
    </font>
    <font>
      <b/>
      <sz val="16"/>
      <color rgb="FF00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ABABAB"/>
      </top>
      <bottom/>
      <diagonal/>
    </border>
    <border>
      <left style="thin">
        <color rgb="FFABABAB"/>
      </left>
      <right style="medium">
        <color indexed="64"/>
      </right>
      <top style="thin">
        <color rgb="FFABABAB"/>
      </top>
      <bottom/>
      <diagonal/>
    </border>
    <border>
      <left style="medium">
        <color indexed="64"/>
      </left>
      <right style="medium">
        <color indexed="64"/>
      </right>
      <top style="thin">
        <color rgb="FFABABAB"/>
      </top>
      <bottom/>
      <diagonal/>
    </border>
    <border>
      <left style="thin">
        <color rgb="FFABABAB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rgb="FFABABAB"/>
      </top>
      <bottom style="medium">
        <color indexed="64"/>
      </bottom>
      <diagonal/>
    </border>
    <border>
      <left style="thin">
        <color rgb="FFABABAB"/>
      </left>
      <right style="medium">
        <color indexed="64"/>
      </right>
      <top style="thin">
        <color rgb="FFABABAB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ABABAB"/>
      </top>
      <bottom style="medium">
        <color indexed="64"/>
      </bottom>
      <diagonal/>
    </border>
    <border>
      <left/>
      <right style="medium">
        <color indexed="64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medium">
        <color indexed="64"/>
      </bottom>
      <diagonal/>
    </border>
    <border>
      <left/>
      <right style="medium">
        <color indexed="64"/>
      </right>
      <top style="thin">
        <color rgb="FFABABAB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rgb="FFABABAB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1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left" vertical="top"/>
    </xf>
    <xf numFmtId="164" fontId="6" fillId="0" borderId="14" xfId="1" applyNumberFormat="1" applyFont="1" applyFill="1" applyBorder="1" applyAlignment="1">
      <alignment horizontal="left" vertical="top"/>
    </xf>
    <xf numFmtId="1" fontId="6" fillId="0" borderId="5" xfId="0" applyNumberFormat="1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left" vertical="top"/>
    </xf>
    <xf numFmtId="164" fontId="6" fillId="0" borderId="0" xfId="1" applyNumberFormat="1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top"/>
    </xf>
    <xf numFmtId="164" fontId="6" fillId="0" borderId="15" xfId="1" applyNumberFormat="1" applyFont="1" applyFill="1" applyBorder="1" applyAlignment="1">
      <alignment horizontal="left" vertical="top"/>
    </xf>
    <xf numFmtId="164" fontId="6" fillId="0" borderId="1" xfId="1" applyNumberFormat="1" applyFont="1" applyFill="1" applyBorder="1" applyAlignment="1">
      <alignment horizontal="left" vertical="top"/>
    </xf>
    <xf numFmtId="0" fontId="6" fillId="0" borderId="5" xfId="0" applyFont="1" applyFill="1" applyBorder="1" applyAlignment="1">
      <alignment horizontal="left" vertical="top"/>
    </xf>
    <xf numFmtId="1" fontId="6" fillId="0" borderId="5" xfId="0" applyNumberFormat="1" applyFont="1" applyFill="1" applyBorder="1" applyAlignment="1">
      <alignment horizontal="left" vertical="top"/>
    </xf>
    <xf numFmtId="164" fontId="6" fillId="0" borderId="16" xfId="1" applyNumberFormat="1" applyFont="1" applyFill="1" applyBorder="1" applyAlignment="1">
      <alignment horizontal="left" vertical="top"/>
    </xf>
    <xf numFmtId="164" fontId="6" fillId="0" borderId="13" xfId="1" applyNumberFormat="1" applyFont="1" applyFill="1" applyBorder="1" applyAlignment="1">
      <alignment horizontal="left" vertical="top"/>
    </xf>
    <xf numFmtId="0" fontId="6" fillId="0" borderId="2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left" vertical="top"/>
    </xf>
    <xf numFmtId="164" fontId="9" fillId="0" borderId="0" xfId="0" applyNumberFormat="1" applyFont="1" applyFill="1" applyBorder="1" applyAlignment="1">
      <alignment horizontal="left" vertical="top"/>
    </xf>
    <xf numFmtId="164" fontId="9" fillId="0" borderId="1" xfId="0" applyNumberFormat="1" applyFont="1" applyFill="1" applyBorder="1" applyAlignment="1">
      <alignment horizontal="left" vertical="top"/>
    </xf>
    <xf numFmtId="164" fontId="9" fillId="2" borderId="12" xfId="1" applyNumberFormat="1" applyFont="1" applyFill="1" applyBorder="1" applyAlignment="1">
      <alignment horizontal="left" vertical="top"/>
    </xf>
    <xf numFmtId="0" fontId="6" fillId="4" borderId="8" xfId="0" applyFont="1" applyFill="1" applyBorder="1" applyAlignment="1">
      <alignment horizontal="left" vertical="top"/>
    </xf>
    <xf numFmtId="0" fontId="6" fillId="4" borderId="1" xfId="0" applyFont="1" applyFill="1" applyBorder="1" applyAlignment="1">
      <alignment horizontal="left" vertical="top"/>
    </xf>
    <xf numFmtId="0" fontId="6" fillId="4" borderId="7" xfId="0" applyFont="1" applyFill="1" applyBorder="1" applyAlignment="1">
      <alignment horizontal="left" vertical="top"/>
    </xf>
    <xf numFmtId="0" fontId="6" fillId="0" borderId="8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6" fillId="0" borderId="7" xfId="0" applyFont="1" applyFill="1" applyBorder="1" applyAlignment="1">
      <alignment horizontal="left" vertical="top"/>
    </xf>
    <xf numFmtId="164" fontId="6" fillId="0" borderId="6" xfId="1" applyNumberFormat="1" applyFont="1" applyFill="1" applyBorder="1" applyAlignment="1">
      <alignment vertical="top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vertical="top"/>
    </xf>
    <xf numFmtId="0" fontId="6" fillId="0" borderId="5" xfId="0" quotePrefix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43" fontId="6" fillId="0" borderId="14" xfId="2" applyFont="1" applyFill="1" applyBorder="1" applyAlignment="1">
      <alignment horizontal="center" vertical="center" wrapText="1"/>
    </xf>
    <xf numFmtId="1" fontId="6" fillId="0" borderId="5" xfId="0" quotePrefix="1" applyNumberFormat="1" applyFont="1" applyFill="1" applyBorder="1" applyAlignment="1">
      <alignment horizontal="center" vertical="top"/>
    </xf>
    <xf numFmtId="1" fontId="6" fillId="0" borderId="0" xfId="0" applyNumberFormat="1" applyFont="1" applyFill="1" applyBorder="1" applyAlignment="1">
      <alignment horizontal="center" vertical="top"/>
    </xf>
    <xf numFmtId="164" fontId="6" fillId="0" borderId="0" xfId="1" applyNumberFormat="1" applyFont="1" applyFill="1" applyBorder="1" applyAlignment="1">
      <alignment horizontal="left" vertical="center"/>
    </xf>
    <xf numFmtId="164" fontId="6" fillId="0" borderId="6" xfId="1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center"/>
    </xf>
    <xf numFmtId="3" fontId="0" fillId="0" borderId="0" xfId="0" applyNumberFormat="1"/>
    <xf numFmtId="3" fontId="3" fillId="0" borderId="0" xfId="0" applyNumberFormat="1" applyFont="1" applyFill="1" applyBorder="1" applyAlignment="1">
      <alignment horizontal="left" vertical="top"/>
    </xf>
    <xf numFmtId="0" fontId="6" fillId="0" borderId="2" xfId="0" applyFont="1" applyBorder="1"/>
    <xf numFmtId="0" fontId="6" fillId="0" borderId="18" xfId="0" applyFont="1" applyBorder="1" applyAlignment="1">
      <alignment wrapText="1"/>
    </xf>
    <xf numFmtId="3" fontId="6" fillId="0" borderId="14" xfId="0" applyNumberFormat="1" applyFont="1" applyBorder="1"/>
    <xf numFmtId="0" fontId="6" fillId="0" borderId="19" xfId="0" applyFont="1" applyBorder="1"/>
    <xf numFmtId="0" fontId="6" fillId="0" borderId="20" xfId="0" applyFont="1" applyBorder="1" applyAlignment="1">
      <alignment wrapText="1"/>
    </xf>
    <xf numFmtId="0" fontId="6" fillId="0" borderId="17" xfId="0" applyFont="1" applyBorder="1" applyAlignment="1">
      <alignment wrapText="1"/>
    </xf>
    <xf numFmtId="0" fontId="6" fillId="0" borderId="22" xfId="0" applyFont="1" applyBorder="1" applyAlignment="1">
      <alignment wrapText="1"/>
    </xf>
    <xf numFmtId="1" fontId="6" fillId="0" borderId="8" xfId="0" applyNumberFormat="1" applyFont="1" applyFill="1" applyBorder="1" applyAlignment="1">
      <alignment horizontal="center" vertical="top"/>
    </xf>
    <xf numFmtId="0" fontId="6" fillId="0" borderId="23" xfId="0" applyFont="1" applyBorder="1"/>
    <xf numFmtId="0" fontId="6" fillId="0" borderId="24" xfId="0" applyFont="1" applyBorder="1" applyAlignment="1">
      <alignment wrapText="1"/>
    </xf>
    <xf numFmtId="0" fontId="6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top" wrapText="1"/>
    </xf>
    <xf numFmtId="164" fontId="9" fillId="2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left" vertical="top"/>
    </xf>
    <xf numFmtId="164" fontId="9" fillId="0" borderId="0" xfId="0" applyNumberFormat="1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left" vertical="top"/>
    </xf>
    <xf numFmtId="0" fontId="6" fillId="0" borderId="27" xfId="0" applyFont="1" applyBorder="1" applyAlignment="1">
      <alignment wrapText="1"/>
    </xf>
    <xf numFmtId="0" fontId="3" fillId="0" borderId="5" xfId="0" applyFont="1" applyFill="1" applyBorder="1" applyAlignment="1">
      <alignment horizontal="left" vertical="top"/>
    </xf>
    <xf numFmtId="0" fontId="6" fillId="6" borderId="13" xfId="0" applyFont="1" applyFill="1" applyBorder="1" applyAlignment="1">
      <alignment horizontal="center" vertical="center" wrapText="1"/>
    </xf>
    <xf numFmtId="3" fontId="6" fillId="6" borderId="14" xfId="0" applyNumberFormat="1" applyFont="1" applyFill="1" applyBorder="1"/>
    <xf numFmtId="3" fontId="6" fillId="6" borderId="21" xfId="0" applyNumberFormat="1" applyFont="1" applyFill="1" applyBorder="1"/>
    <xf numFmtId="164" fontId="6" fillId="6" borderId="13" xfId="1" applyNumberFormat="1" applyFont="1" applyFill="1" applyBorder="1" applyAlignment="1">
      <alignment horizontal="left" vertical="top"/>
    </xf>
    <xf numFmtId="164" fontId="6" fillId="6" borderId="14" xfId="1" applyNumberFormat="1" applyFont="1" applyFill="1" applyBorder="1" applyAlignment="1">
      <alignment horizontal="left" vertical="top"/>
    </xf>
    <xf numFmtId="164" fontId="6" fillId="6" borderId="15" xfId="1" applyNumberFormat="1" applyFont="1" applyFill="1" applyBorder="1" applyAlignment="1">
      <alignment horizontal="left" vertical="top"/>
    </xf>
    <xf numFmtId="164" fontId="6" fillId="6" borderId="16" xfId="1" applyNumberFormat="1" applyFont="1" applyFill="1" applyBorder="1" applyAlignment="1">
      <alignment horizontal="left" vertical="top"/>
    </xf>
    <xf numFmtId="3" fontId="6" fillId="6" borderId="25" xfId="0" applyNumberFormat="1" applyFont="1" applyFill="1" applyBorder="1"/>
    <xf numFmtId="3" fontId="6" fillId="6" borderId="14" xfId="0" applyNumberFormat="1" applyFont="1" applyFill="1" applyBorder="1" applyAlignment="1">
      <alignment horizontal="right" vertical="center" wrapText="1"/>
    </xf>
    <xf numFmtId="0" fontId="6" fillId="6" borderId="14" xfId="0" applyFont="1" applyFill="1" applyBorder="1" applyAlignment="1">
      <alignment horizontal="center" vertical="center" wrapText="1"/>
    </xf>
    <xf numFmtId="3" fontId="6" fillId="6" borderId="4" xfId="0" applyNumberFormat="1" applyFont="1" applyFill="1" applyBorder="1"/>
    <xf numFmtId="3" fontId="6" fillId="6" borderId="26" xfId="0" applyNumberFormat="1" applyFont="1" applyFill="1" applyBorder="1"/>
    <xf numFmtId="164" fontId="6" fillId="6" borderId="7" xfId="1" applyNumberFormat="1" applyFont="1" applyFill="1" applyBorder="1" applyAlignment="1">
      <alignment horizontal="left" vertical="top"/>
    </xf>
    <xf numFmtId="3" fontId="6" fillId="0" borderId="0" xfId="0" applyNumberFormat="1" applyFont="1"/>
    <xf numFmtId="3" fontId="6" fillId="0" borderId="13" xfId="1" applyNumberFormat="1" applyFont="1" applyFill="1" applyBorder="1" applyAlignment="1">
      <alignment horizontal="right" vertical="top"/>
    </xf>
    <xf numFmtId="3" fontId="6" fillId="0" borderId="15" xfId="0" applyNumberFormat="1" applyFont="1" applyBorder="1"/>
    <xf numFmtId="3" fontId="6" fillId="0" borderId="16" xfId="0" applyNumberFormat="1" applyFont="1" applyBorder="1"/>
    <xf numFmtId="3" fontId="6" fillId="6" borderId="28" xfId="0" applyNumberFormat="1" applyFont="1" applyFill="1" applyBorder="1"/>
    <xf numFmtId="0" fontId="6" fillId="0" borderId="15" xfId="0" applyFont="1" applyFill="1" applyBorder="1" applyAlignment="1">
      <alignment horizontal="right"/>
    </xf>
    <xf numFmtId="3" fontId="6" fillId="0" borderId="15" xfId="0" applyNumberFormat="1" applyFont="1" applyFill="1" applyBorder="1" applyAlignment="1">
      <alignment horizontal="right"/>
    </xf>
    <xf numFmtId="0" fontId="6" fillId="0" borderId="0" xfId="0" applyFont="1" applyAlignment="1">
      <alignment horizontal="left" wrapText="1"/>
    </xf>
    <xf numFmtId="1" fontId="6" fillId="0" borderId="9" xfId="0" applyNumberFormat="1" applyFont="1" applyFill="1" applyBorder="1" applyAlignment="1">
      <alignment horizontal="center" vertical="top"/>
    </xf>
    <xf numFmtId="0" fontId="6" fillId="0" borderId="10" xfId="0" applyFont="1" applyFill="1" applyBorder="1" applyAlignment="1">
      <alignment horizontal="left" vertical="top"/>
    </xf>
    <xf numFmtId="3" fontId="6" fillId="0" borderId="13" xfId="0" applyNumberFormat="1" applyFont="1" applyFill="1" applyBorder="1" applyAlignment="1">
      <alignment horizontal="right" vertical="top"/>
    </xf>
    <xf numFmtId="0" fontId="6" fillId="0" borderId="6" xfId="0" applyFont="1" applyBorder="1" applyAlignment="1">
      <alignment horizontal="left" wrapText="1"/>
    </xf>
    <xf numFmtId="0" fontId="13" fillId="0" borderId="29" xfId="0" applyFont="1" applyBorder="1" applyAlignment="1">
      <alignment horizontal="left" indent="1"/>
    </xf>
    <xf numFmtId="0" fontId="13" fillId="0" borderId="8" xfId="0" applyFont="1" applyBorder="1" applyAlignment="1">
      <alignment horizontal="left" indent="1"/>
    </xf>
    <xf numFmtId="0" fontId="6" fillId="0" borderId="7" xfId="0" applyFont="1" applyBorder="1" applyAlignment="1">
      <alignment horizontal="left" wrapText="1"/>
    </xf>
    <xf numFmtId="164" fontId="6" fillId="6" borderId="11" xfId="1" applyNumberFormat="1" applyFont="1" applyFill="1" applyBorder="1" applyAlignment="1">
      <alignment horizontal="left" vertical="top"/>
    </xf>
    <xf numFmtId="0" fontId="6" fillId="0" borderId="1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wrapText="1"/>
    </xf>
    <xf numFmtId="0" fontId="13" fillId="0" borderId="30" xfId="0" applyFont="1" applyBorder="1" applyAlignment="1">
      <alignment horizontal="left" indent="1"/>
    </xf>
    <xf numFmtId="0" fontId="6" fillId="0" borderId="0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31" xfId="0" applyFont="1" applyBorder="1" applyAlignment="1">
      <alignment wrapText="1"/>
    </xf>
    <xf numFmtId="1" fontId="6" fillId="0" borderId="32" xfId="0" applyNumberFormat="1" applyFont="1" applyFill="1" applyBorder="1" applyAlignment="1">
      <alignment horizontal="center" vertical="top"/>
    </xf>
    <xf numFmtId="0" fontId="6" fillId="0" borderId="33" xfId="0" applyFont="1" applyFill="1" applyBorder="1" applyAlignment="1">
      <alignment horizontal="left" vertical="top"/>
    </xf>
    <xf numFmtId="164" fontId="3" fillId="0" borderId="0" xfId="0" applyNumberFormat="1" applyFont="1" applyFill="1" applyBorder="1" applyAlignment="1">
      <alignment horizontal="left" vertical="top"/>
    </xf>
    <xf numFmtId="0" fontId="6" fillId="0" borderId="14" xfId="0" applyFont="1" applyFill="1" applyBorder="1" applyAlignment="1">
      <alignment horizontal="right" wrapText="1"/>
    </xf>
    <xf numFmtId="0" fontId="6" fillId="0" borderId="15" xfId="0" applyFont="1" applyFill="1" applyBorder="1" applyAlignment="1">
      <alignment horizontal="right" wrapText="1"/>
    </xf>
    <xf numFmtId="3" fontId="6" fillId="6" borderId="15" xfId="0" applyNumberFormat="1" applyFont="1" applyFill="1" applyBorder="1"/>
    <xf numFmtId="0" fontId="6" fillId="0" borderId="8" xfId="0" quotePrefix="1" applyFont="1" applyBorder="1"/>
    <xf numFmtId="0" fontId="6" fillId="0" borderId="7" xfId="0" applyFont="1" applyBorder="1" applyAlignment="1">
      <alignment wrapText="1"/>
    </xf>
    <xf numFmtId="3" fontId="14" fillId="0" borderId="15" xfId="0" applyNumberFormat="1" applyFont="1" applyBorder="1"/>
    <xf numFmtId="3" fontId="6" fillId="0" borderId="34" xfId="0" applyNumberFormat="1" applyFont="1" applyBorder="1"/>
    <xf numFmtId="3" fontId="6" fillId="6" borderId="35" xfId="0" applyNumberFormat="1" applyFont="1" applyFill="1" applyBorder="1"/>
    <xf numFmtId="0" fontId="6" fillId="0" borderId="19" xfId="0" quotePrefix="1" applyFont="1" applyBorder="1"/>
    <xf numFmtId="164" fontId="6" fillId="5" borderId="0" xfId="1" applyNumberFormat="1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center" vertical="top"/>
    </xf>
    <xf numFmtId="164" fontId="9" fillId="6" borderId="0" xfId="0" applyNumberFormat="1" applyFont="1" applyFill="1" applyBorder="1" applyAlignment="1">
      <alignment horizontal="center" vertical="top"/>
    </xf>
    <xf numFmtId="164" fontId="9" fillId="6" borderId="12" xfId="1" applyNumberFormat="1" applyFont="1" applyFill="1" applyBorder="1" applyAlignment="1">
      <alignment horizontal="center" vertical="top"/>
    </xf>
    <xf numFmtId="0" fontId="9" fillId="0" borderId="0" xfId="0" applyFont="1" applyFill="1" applyBorder="1" applyAlignment="1">
      <alignment vertical="top"/>
    </xf>
    <xf numFmtId="0" fontId="9" fillId="0" borderId="6" xfId="0" applyFont="1" applyFill="1" applyBorder="1" applyAlignment="1">
      <alignment vertical="top"/>
    </xf>
    <xf numFmtId="0" fontId="12" fillId="5" borderId="2" xfId="0" applyFont="1" applyFill="1" applyBorder="1" applyAlignment="1">
      <alignment horizontal="center" vertical="top"/>
    </xf>
    <xf numFmtId="0" fontId="12" fillId="5" borderId="3" xfId="0" applyFont="1" applyFill="1" applyBorder="1" applyAlignment="1">
      <alignment horizontal="center" vertical="top"/>
    </xf>
    <xf numFmtId="0" fontId="12" fillId="5" borderId="4" xfId="0" applyFont="1" applyFill="1" applyBorder="1" applyAlignment="1">
      <alignment horizontal="center" vertical="top"/>
    </xf>
    <xf numFmtId="164" fontId="9" fillId="6" borderId="1" xfId="0" applyNumberFormat="1" applyFont="1" applyFill="1" applyBorder="1" applyAlignment="1">
      <alignment horizontal="center" vertical="top"/>
    </xf>
    <xf numFmtId="164" fontId="9" fillId="6" borderId="12" xfId="0" applyNumberFormat="1" applyFont="1" applyFill="1" applyBorder="1" applyAlignment="1">
      <alignment horizontal="center" vertical="top"/>
    </xf>
    <xf numFmtId="0" fontId="5" fillId="0" borderId="9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/>
    </xf>
    <xf numFmtId="0" fontId="5" fillId="0" borderId="11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10" fillId="6" borderId="0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4" fillId="0" borderId="11" xfId="0" applyFont="1" applyFill="1" applyBorder="1" applyAlignment="1">
      <alignment horizontal="center" vertical="top"/>
    </xf>
    <xf numFmtId="1" fontId="9" fillId="0" borderId="8" xfId="0" applyNumberFormat="1" applyFont="1" applyFill="1" applyBorder="1" applyAlignment="1">
      <alignment horizontal="center" vertical="top"/>
    </xf>
    <xf numFmtId="1" fontId="9" fillId="0" borderId="7" xfId="0" applyNumberFormat="1" applyFont="1" applyFill="1" applyBorder="1" applyAlignment="1">
      <alignment horizontal="center" vertical="top"/>
    </xf>
    <xf numFmtId="0" fontId="9" fillId="0" borderId="8" xfId="0" applyFont="1" applyFill="1" applyBorder="1" applyAlignment="1">
      <alignment horizontal="center" vertical="top"/>
    </xf>
    <xf numFmtId="0" fontId="9" fillId="0" borderId="7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164" fontId="10" fillId="0" borderId="0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 wrapText="1"/>
    </xf>
    <xf numFmtId="164" fontId="9" fillId="3" borderId="12" xfId="0" applyNumberFormat="1" applyFont="1" applyFill="1" applyBorder="1" applyAlignment="1">
      <alignment horizontal="center" vertical="top"/>
    </xf>
  </cellXfs>
  <cellStyles count="3">
    <cellStyle name="Comma" xfId="2" builtinId="3"/>
    <cellStyle name="Currency" xfId="1" builtinId="4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5"/>
  <sheetViews>
    <sheetView tabSelected="1" topLeftCell="A97" zoomScale="70" zoomScaleNormal="70" zoomScalePageLayoutView="40" workbookViewId="0">
      <selection sqref="A1:K1"/>
    </sheetView>
  </sheetViews>
  <sheetFormatPr defaultColWidth="9.33203125" defaultRowHeight="12.75" x14ac:dyDescent="0.2"/>
  <cols>
    <col min="1" max="1" width="10.5" style="1" customWidth="1"/>
    <col min="2" max="2" width="24.83203125" style="1" customWidth="1"/>
    <col min="3" max="3" width="17.83203125" style="1" customWidth="1"/>
    <col min="4" max="4" width="10.5" style="1" customWidth="1"/>
    <col min="5" max="5" width="26.5" style="1" customWidth="1"/>
    <col min="6" max="6" width="19.83203125" style="1" bestFit="1" customWidth="1"/>
    <col min="7" max="7" width="17.83203125" style="1" customWidth="1"/>
    <col min="8" max="8" width="10.5" style="1" customWidth="1"/>
    <col min="9" max="9" width="24.83203125" style="1" customWidth="1"/>
    <col min="10" max="11" width="17.83203125" style="1" customWidth="1"/>
    <col min="12" max="14" width="9.33203125" style="1"/>
    <col min="15" max="15" width="15.6640625" style="1" bestFit="1" customWidth="1"/>
    <col min="16" max="16384" width="9.33203125" style="1"/>
  </cols>
  <sheetData>
    <row r="1" spans="1:11" ht="30.75" thickBot="1" x14ac:dyDescent="0.25">
      <c r="A1" s="134" t="s">
        <v>99</v>
      </c>
      <c r="B1" s="135"/>
      <c r="C1" s="135"/>
      <c r="D1" s="135"/>
      <c r="E1" s="135"/>
      <c r="F1" s="135"/>
      <c r="G1" s="135"/>
      <c r="H1" s="135"/>
      <c r="I1" s="135"/>
      <c r="J1" s="135"/>
      <c r="K1" s="136"/>
    </row>
    <row r="2" spans="1:11" ht="21" thickBot="1" x14ac:dyDescent="0.25">
      <c r="A2" s="138" t="s">
        <v>21</v>
      </c>
      <c r="B2" s="139"/>
      <c r="C2" s="139"/>
      <c r="D2" s="140"/>
      <c r="E2" s="140"/>
      <c r="F2" s="140"/>
      <c r="G2" s="140"/>
      <c r="H2" s="139"/>
      <c r="I2" s="139"/>
      <c r="J2" s="139"/>
      <c r="K2" s="141"/>
    </row>
    <row r="3" spans="1:11" ht="39.950000000000003" customHeight="1" thickBot="1" x14ac:dyDescent="0.25">
      <c r="A3" s="126" t="s">
        <v>0</v>
      </c>
      <c r="B3" s="127"/>
      <c r="C3" s="127"/>
      <c r="D3" s="126" t="s">
        <v>1</v>
      </c>
      <c r="E3" s="128"/>
      <c r="F3" s="128"/>
      <c r="G3" s="129"/>
      <c r="H3" s="126" t="s">
        <v>7</v>
      </c>
      <c r="I3" s="128"/>
      <c r="J3" s="128"/>
      <c r="K3" s="129"/>
    </row>
    <row r="4" spans="1:11" ht="39.950000000000003" customHeight="1" thickBot="1" x14ac:dyDescent="0.25">
      <c r="A4" s="5" t="s">
        <v>2</v>
      </c>
      <c r="B4" s="5" t="s">
        <v>3</v>
      </c>
      <c r="C4" s="6" t="s">
        <v>5</v>
      </c>
      <c r="D4" s="5" t="s">
        <v>2</v>
      </c>
      <c r="E4" s="5" t="s">
        <v>3</v>
      </c>
      <c r="F4" s="6" t="s">
        <v>4</v>
      </c>
      <c r="G4" s="67" t="s">
        <v>102</v>
      </c>
      <c r="H4" s="5" t="s">
        <v>2</v>
      </c>
      <c r="I4" s="5" t="s">
        <v>3</v>
      </c>
      <c r="J4" s="6" t="s">
        <v>4</v>
      </c>
      <c r="K4" s="67" t="s">
        <v>102</v>
      </c>
    </row>
    <row r="5" spans="1:11" ht="37.15" customHeight="1" x14ac:dyDescent="0.2">
      <c r="A5" s="36" t="s">
        <v>20</v>
      </c>
      <c r="B5" s="46" t="s">
        <v>19</v>
      </c>
      <c r="C5" s="44">
        <v>15792838</v>
      </c>
      <c r="D5" s="37"/>
      <c r="E5" s="40"/>
      <c r="F5" s="41"/>
      <c r="G5" s="75"/>
      <c r="H5" s="37"/>
      <c r="I5" s="38"/>
      <c r="J5" s="39"/>
      <c r="K5" s="76"/>
    </row>
    <row r="6" spans="1:11" ht="15.75" x14ac:dyDescent="0.2">
      <c r="A6" s="130" t="s">
        <v>6</v>
      </c>
      <c r="B6" s="116"/>
      <c r="C6" s="12">
        <f>SUM(C5:C5)</f>
        <v>15792838</v>
      </c>
      <c r="D6" s="10"/>
      <c r="E6" s="13"/>
      <c r="F6" s="14"/>
      <c r="G6" s="72"/>
      <c r="H6" s="10"/>
      <c r="I6" s="13"/>
      <c r="J6" s="14"/>
      <c r="K6" s="72"/>
    </row>
    <row r="7" spans="1:11" ht="15" x14ac:dyDescent="0.2">
      <c r="A7" s="16"/>
      <c r="B7" s="11"/>
      <c r="C7" s="11"/>
      <c r="D7" s="10"/>
      <c r="E7" s="13"/>
      <c r="F7" s="14"/>
      <c r="G7" s="72"/>
      <c r="H7" s="10"/>
      <c r="I7" s="13"/>
      <c r="J7" s="14"/>
      <c r="K7" s="72"/>
    </row>
    <row r="8" spans="1:11" ht="15" x14ac:dyDescent="0.2">
      <c r="A8" s="131" t="s">
        <v>100</v>
      </c>
      <c r="B8" s="132"/>
      <c r="C8" s="132"/>
      <c r="D8" s="10"/>
      <c r="E8" s="13"/>
      <c r="F8" s="14"/>
      <c r="G8" s="72"/>
      <c r="H8" s="10"/>
      <c r="I8" s="13"/>
      <c r="J8" s="14"/>
      <c r="K8" s="72"/>
    </row>
    <row r="9" spans="1:11" ht="15.75" thickBot="1" x14ac:dyDescent="0.25">
      <c r="A9" s="17"/>
      <c r="B9" s="11"/>
      <c r="C9" s="12">
        <f>C5-7519463</f>
        <v>8273375</v>
      </c>
      <c r="D9" s="10"/>
      <c r="E9" s="13"/>
      <c r="F9" s="14"/>
      <c r="G9" s="72"/>
      <c r="H9" s="10"/>
      <c r="I9" s="13"/>
      <c r="J9" s="14"/>
      <c r="K9" s="72"/>
    </row>
    <row r="10" spans="1:11" ht="16.5" thickBot="1" x14ac:dyDescent="0.25">
      <c r="A10" s="144" t="s">
        <v>6</v>
      </c>
      <c r="B10" s="146"/>
      <c r="C10" s="15">
        <f>SUM(C9:C9)</f>
        <v>8273375</v>
      </c>
      <c r="D10" s="144" t="s">
        <v>6</v>
      </c>
      <c r="E10" s="145"/>
      <c r="F10" s="18">
        <f>F5</f>
        <v>0</v>
      </c>
      <c r="G10" s="70">
        <f>G5</f>
        <v>0</v>
      </c>
      <c r="H10" s="144" t="s">
        <v>6</v>
      </c>
      <c r="I10" s="145"/>
      <c r="J10" s="18">
        <f>SUM(J6:J9)</f>
        <v>0</v>
      </c>
      <c r="K10" s="73">
        <f>SUM(K6:K9)</f>
        <v>0</v>
      </c>
    </row>
    <row r="11" spans="1:11" ht="39.950000000000003" customHeight="1" thickBot="1" x14ac:dyDescent="0.25">
      <c r="A11" s="16"/>
      <c r="B11" s="11"/>
      <c r="C11" s="11"/>
      <c r="D11" s="126" t="s">
        <v>8</v>
      </c>
      <c r="E11" s="128"/>
      <c r="F11" s="128"/>
      <c r="G11" s="129"/>
      <c r="H11" s="11"/>
      <c r="I11" s="11"/>
      <c r="J11" s="11"/>
      <c r="K11" s="13"/>
    </row>
    <row r="12" spans="1:11" ht="39.950000000000003" customHeight="1" thickBot="1" x14ac:dyDescent="0.25">
      <c r="A12" s="16"/>
      <c r="B12" s="11"/>
      <c r="C12" s="11"/>
      <c r="D12" s="5" t="s">
        <v>2</v>
      </c>
      <c r="E12" s="5" t="s">
        <v>3</v>
      </c>
      <c r="F12" s="6" t="s">
        <v>4</v>
      </c>
      <c r="G12" s="67" t="s">
        <v>102</v>
      </c>
      <c r="H12" s="11"/>
      <c r="I12" s="11"/>
      <c r="J12" s="11"/>
      <c r="K12" s="13"/>
    </row>
    <row r="13" spans="1:11" ht="45" x14ac:dyDescent="0.2">
      <c r="A13" s="16"/>
      <c r="B13" s="11"/>
      <c r="C13" s="11"/>
      <c r="D13" s="49" t="s">
        <v>41</v>
      </c>
      <c r="E13" s="50" t="s">
        <v>42</v>
      </c>
      <c r="F13" s="80">
        <v>6253201</v>
      </c>
      <c r="G13" s="68">
        <v>3182465.81</v>
      </c>
      <c r="H13" s="11"/>
      <c r="I13" s="11"/>
      <c r="J13" s="11"/>
      <c r="K13" s="13"/>
    </row>
    <row r="14" spans="1:11" ht="45" x14ac:dyDescent="0.2">
      <c r="A14" s="16"/>
      <c r="B14" s="11"/>
      <c r="C14" s="11"/>
      <c r="D14" s="52" t="s">
        <v>43</v>
      </c>
      <c r="E14" s="53" t="s">
        <v>44</v>
      </c>
      <c r="F14" s="80">
        <v>753365</v>
      </c>
      <c r="G14" s="69">
        <v>1087776.54</v>
      </c>
      <c r="H14" s="11"/>
      <c r="I14" s="11"/>
      <c r="J14" s="11"/>
      <c r="K14" s="13"/>
    </row>
    <row r="15" spans="1:11" ht="45.75" thickBot="1" x14ac:dyDescent="0.25">
      <c r="A15" s="16"/>
      <c r="B15" s="11"/>
      <c r="C15" s="11"/>
      <c r="D15" s="108" t="s">
        <v>97</v>
      </c>
      <c r="E15" s="109" t="s">
        <v>98</v>
      </c>
      <c r="F15" s="83">
        <v>1505827</v>
      </c>
      <c r="G15" s="107">
        <v>11885.79</v>
      </c>
      <c r="H15" s="11"/>
      <c r="I15" s="11"/>
      <c r="J15" s="11"/>
      <c r="K15" s="13"/>
    </row>
    <row r="16" spans="1:11" ht="16.5" thickBot="1" x14ac:dyDescent="0.25">
      <c r="A16" s="16"/>
      <c r="B16" s="11"/>
      <c r="C16" s="11"/>
      <c r="D16" s="142" t="s">
        <v>6</v>
      </c>
      <c r="E16" s="143"/>
      <c r="F16" s="80">
        <f>SUM(F13:F15)</f>
        <v>8512393</v>
      </c>
      <c r="G16" s="70">
        <f>SUM(G13:G15)</f>
        <v>4282128.1399999997</v>
      </c>
      <c r="H16" s="11"/>
      <c r="I16" s="11"/>
      <c r="J16" s="11"/>
      <c r="K16" s="13"/>
    </row>
    <row r="17" spans="1:14" ht="15" x14ac:dyDescent="0.2">
      <c r="A17" s="20"/>
      <c r="B17" s="21"/>
      <c r="C17" s="21"/>
      <c r="D17" s="21"/>
      <c r="E17" s="21"/>
      <c r="F17" s="21"/>
      <c r="G17" s="21"/>
      <c r="H17" s="21"/>
      <c r="I17" s="21"/>
      <c r="J17" s="21"/>
      <c r="K17" s="8"/>
    </row>
    <row r="18" spans="1:14" ht="50.1" customHeight="1" x14ac:dyDescent="0.2">
      <c r="A18" s="16"/>
      <c r="B18" s="11"/>
      <c r="C18" s="11"/>
      <c r="D18" s="133" t="str">
        <f>A2</f>
        <v>West Virginia Council for Community and Technical College Education</v>
      </c>
      <c r="E18" s="133"/>
      <c r="F18" s="32" t="s">
        <v>9</v>
      </c>
      <c r="G18" s="137" t="s">
        <v>101</v>
      </c>
      <c r="H18" s="137"/>
      <c r="I18" s="11"/>
      <c r="J18" s="11"/>
      <c r="K18" s="13"/>
    </row>
    <row r="19" spans="1:14" ht="15.75" x14ac:dyDescent="0.2">
      <c r="A19" s="16"/>
      <c r="B19" s="11"/>
      <c r="C19" s="11"/>
      <c r="D19" s="115" t="s">
        <v>12</v>
      </c>
      <c r="E19" s="115"/>
      <c r="F19" s="22">
        <f>C6</f>
        <v>15792838</v>
      </c>
      <c r="G19" s="117">
        <f>C10</f>
        <v>8273375</v>
      </c>
      <c r="H19" s="117"/>
      <c r="I19" s="11"/>
      <c r="J19" s="11"/>
      <c r="K19" s="13"/>
      <c r="N19" s="47"/>
    </row>
    <row r="20" spans="1:14" ht="15.75" x14ac:dyDescent="0.2">
      <c r="A20" s="16"/>
      <c r="B20" s="11"/>
      <c r="C20" s="11"/>
      <c r="D20" s="115" t="s">
        <v>13</v>
      </c>
      <c r="E20" s="115"/>
      <c r="F20" s="33"/>
      <c r="G20" s="117">
        <f t="shared" ref="G20:G23" si="0">C11</f>
        <v>0</v>
      </c>
      <c r="H20" s="117"/>
      <c r="I20" s="11"/>
      <c r="J20" s="11"/>
      <c r="K20" s="13"/>
      <c r="N20" s="48"/>
    </row>
    <row r="21" spans="1:14" ht="15.75" x14ac:dyDescent="0.2">
      <c r="A21" s="16"/>
      <c r="B21" s="11"/>
      <c r="C21" s="11"/>
      <c r="D21" s="11"/>
      <c r="E21" s="35" t="s">
        <v>10</v>
      </c>
      <c r="F21" s="22">
        <f>F10</f>
        <v>0</v>
      </c>
      <c r="G21" s="117">
        <f>G5</f>
        <v>0</v>
      </c>
      <c r="H21" s="117"/>
      <c r="I21" s="11"/>
      <c r="J21" s="11"/>
      <c r="K21" s="13"/>
    </row>
    <row r="22" spans="1:14" ht="15.75" x14ac:dyDescent="0.2">
      <c r="A22" s="16"/>
      <c r="B22" s="11"/>
      <c r="C22" s="11"/>
      <c r="D22" s="33"/>
      <c r="E22" s="33" t="s">
        <v>11</v>
      </c>
      <c r="F22" s="22">
        <f>F16</f>
        <v>8512393</v>
      </c>
      <c r="G22" s="117">
        <f>G16</f>
        <v>4282128.1399999997</v>
      </c>
      <c r="H22" s="117"/>
      <c r="I22" s="11"/>
      <c r="J22" s="11"/>
      <c r="K22" s="13"/>
    </row>
    <row r="23" spans="1:14" ht="16.5" thickBot="1" x14ac:dyDescent="0.25">
      <c r="A23" s="16"/>
      <c r="B23" s="11"/>
      <c r="C23" s="11"/>
      <c r="D23" s="115" t="s">
        <v>14</v>
      </c>
      <c r="E23" s="115"/>
      <c r="F23" s="23">
        <f>J10</f>
        <v>0</v>
      </c>
      <c r="G23" s="124">
        <f t="shared" si="0"/>
        <v>0</v>
      </c>
      <c r="H23" s="124"/>
      <c r="I23" s="11"/>
      <c r="J23" s="11"/>
      <c r="K23" s="13"/>
    </row>
    <row r="24" spans="1:14" ht="16.5" thickBot="1" x14ac:dyDescent="0.25">
      <c r="A24" s="16"/>
      <c r="B24" s="11"/>
      <c r="C24" s="11"/>
      <c r="D24" s="116" t="s">
        <v>15</v>
      </c>
      <c r="E24" s="116"/>
      <c r="F24" s="24">
        <f>SUM(F19,F21:F23)</f>
        <v>24305231</v>
      </c>
      <c r="G24" s="125">
        <f>G19+G21+G22+G23</f>
        <v>12555503.140000001</v>
      </c>
      <c r="H24" s="125"/>
      <c r="I24" s="11"/>
      <c r="J24" s="11"/>
      <c r="K24" s="13"/>
    </row>
    <row r="25" spans="1:14" ht="15.75" thickTop="1" x14ac:dyDescent="0.2">
      <c r="A25" s="16"/>
      <c r="B25" s="11"/>
      <c r="C25" s="11"/>
      <c r="D25" s="11"/>
      <c r="E25" s="11"/>
      <c r="F25" s="11"/>
      <c r="G25" s="11"/>
      <c r="H25" s="11"/>
      <c r="I25" s="11"/>
      <c r="J25" s="11"/>
      <c r="K25" s="13"/>
    </row>
    <row r="26" spans="1:14" ht="15.75" thickBot="1" x14ac:dyDescent="0.25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7"/>
    </row>
    <row r="27" spans="1:14" ht="21" thickBot="1" x14ac:dyDescent="0.25">
      <c r="A27" s="138" t="s">
        <v>23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41"/>
    </row>
    <row r="28" spans="1:14" ht="39.950000000000003" customHeight="1" thickBot="1" x14ac:dyDescent="0.25">
      <c r="A28" s="126" t="s">
        <v>0</v>
      </c>
      <c r="B28" s="127"/>
      <c r="C28" s="127"/>
      <c r="D28" s="126" t="s">
        <v>1</v>
      </c>
      <c r="E28" s="128"/>
      <c r="F28" s="128"/>
      <c r="G28" s="129"/>
      <c r="H28" s="126" t="s">
        <v>7</v>
      </c>
      <c r="I28" s="128"/>
      <c r="J28" s="128"/>
      <c r="K28" s="129"/>
    </row>
    <row r="29" spans="1:14" ht="39.950000000000003" customHeight="1" thickBot="1" x14ac:dyDescent="0.25">
      <c r="A29" s="2" t="s">
        <v>2</v>
      </c>
      <c r="B29" s="3" t="s">
        <v>3</v>
      </c>
      <c r="C29" s="4" t="s">
        <v>5</v>
      </c>
      <c r="D29" s="5" t="s">
        <v>2</v>
      </c>
      <c r="E29" s="5" t="s">
        <v>3</v>
      </c>
      <c r="F29" s="6" t="s">
        <v>4</v>
      </c>
      <c r="G29" s="67" t="s">
        <v>102</v>
      </c>
      <c r="H29" s="5" t="s">
        <v>2</v>
      </c>
      <c r="I29" s="5" t="s">
        <v>3</v>
      </c>
      <c r="J29" s="6" t="s">
        <v>4</v>
      </c>
      <c r="K29" s="67" t="s">
        <v>102</v>
      </c>
    </row>
    <row r="30" spans="1:14" ht="15" x14ac:dyDescent="0.2">
      <c r="A30" s="42" t="s">
        <v>22</v>
      </c>
      <c r="B30" s="11" t="s">
        <v>23</v>
      </c>
      <c r="C30" s="12">
        <v>6489307</v>
      </c>
      <c r="D30" s="7"/>
      <c r="E30" s="8"/>
      <c r="F30" s="9"/>
      <c r="G30" s="71"/>
      <c r="H30" s="7"/>
      <c r="I30" s="8"/>
      <c r="J30" s="9"/>
      <c r="K30" s="71"/>
    </row>
    <row r="31" spans="1:14" ht="15.75" x14ac:dyDescent="0.2">
      <c r="A31" s="130" t="s">
        <v>6</v>
      </c>
      <c r="B31" s="116"/>
      <c r="C31" s="12">
        <f>C30</f>
        <v>6489307</v>
      </c>
      <c r="D31" s="10"/>
      <c r="E31" s="13"/>
      <c r="F31" s="14"/>
      <c r="G31" s="72"/>
      <c r="H31" s="10"/>
      <c r="I31" s="13"/>
      <c r="J31" s="14"/>
      <c r="K31" s="72"/>
    </row>
    <row r="32" spans="1:14" ht="15" x14ac:dyDescent="0.2">
      <c r="A32" s="16"/>
      <c r="B32" s="11"/>
      <c r="C32" s="11"/>
      <c r="D32" s="10"/>
      <c r="E32" s="13"/>
      <c r="F32" s="14"/>
      <c r="G32" s="72"/>
      <c r="H32" s="10"/>
      <c r="I32" s="13"/>
      <c r="J32" s="14"/>
      <c r="K32" s="72"/>
    </row>
    <row r="33" spans="1:11" ht="15" x14ac:dyDescent="0.2">
      <c r="A33" s="131" t="s">
        <v>100</v>
      </c>
      <c r="B33" s="132"/>
      <c r="C33" s="132"/>
      <c r="D33" s="10"/>
      <c r="E33" s="13"/>
      <c r="F33" s="14"/>
      <c r="G33" s="72"/>
      <c r="H33" s="10"/>
      <c r="I33" s="13"/>
      <c r="J33" s="14"/>
      <c r="K33" s="72"/>
    </row>
    <row r="34" spans="1:11" ht="15" x14ac:dyDescent="0.2">
      <c r="A34" s="17"/>
      <c r="B34" s="11"/>
      <c r="C34" s="12">
        <f>C30-2979486</f>
        <v>3509821</v>
      </c>
      <c r="D34" s="10"/>
      <c r="E34" s="13"/>
      <c r="F34" s="14"/>
      <c r="G34" s="72"/>
      <c r="H34" s="10"/>
      <c r="I34" s="13"/>
      <c r="J34" s="14"/>
      <c r="K34" s="72"/>
    </row>
    <row r="35" spans="1:11" ht="16.5" thickBot="1" x14ac:dyDescent="0.25">
      <c r="A35" s="144" t="s">
        <v>6</v>
      </c>
      <c r="B35" s="146"/>
      <c r="C35" s="15">
        <f>SUM(C34:C34)</f>
        <v>3509821</v>
      </c>
      <c r="D35" s="144" t="s">
        <v>6</v>
      </c>
      <c r="E35" s="145"/>
      <c r="F35" s="18">
        <f>SUM(F30:F34)</f>
        <v>0</v>
      </c>
      <c r="G35" s="73">
        <f>SUM(G30:G34)</f>
        <v>0</v>
      </c>
      <c r="H35" s="144" t="s">
        <v>6</v>
      </c>
      <c r="I35" s="145"/>
      <c r="J35" s="18">
        <f>SUM(J30:J34)</f>
        <v>0</v>
      </c>
      <c r="K35" s="73">
        <f>SUM(K30:K34)</f>
        <v>0</v>
      </c>
    </row>
    <row r="36" spans="1:11" ht="39.950000000000003" customHeight="1" thickBot="1" x14ac:dyDescent="0.25">
      <c r="A36" s="16"/>
      <c r="B36" s="11"/>
      <c r="C36" s="11"/>
      <c r="D36" s="126" t="s">
        <v>8</v>
      </c>
      <c r="E36" s="128"/>
      <c r="F36" s="128"/>
      <c r="G36" s="129"/>
      <c r="H36" s="11"/>
      <c r="I36" s="11"/>
      <c r="J36" s="11"/>
      <c r="K36" s="13"/>
    </row>
    <row r="37" spans="1:11" ht="45.75" thickBot="1" x14ac:dyDescent="0.25">
      <c r="A37" s="16"/>
      <c r="B37" s="11"/>
      <c r="C37" s="11"/>
      <c r="D37" s="5" t="s">
        <v>2</v>
      </c>
      <c r="E37" s="5" t="s">
        <v>3</v>
      </c>
      <c r="F37" s="6" t="s">
        <v>4</v>
      </c>
      <c r="G37" s="67" t="s">
        <v>102</v>
      </c>
      <c r="H37" s="11"/>
      <c r="I37" s="11"/>
      <c r="J37" s="11"/>
      <c r="K37" s="13"/>
    </row>
    <row r="38" spans="1:11" ht="45" x14ac:dyDescent="0.2">
      <c r="A38" s="16"/>
      <c r="B38" s="11"/>
      <c r="C38" s="11"/>
      <c r="D38" s="49" t="s">
        <v>45</v>
      </c>
      <c r="E38" s="50" t="s">
        <v>42</v>
      </c>
      <c r="F38" s="80">
        <v>3125000</v>
      </c>
      <c r="G38" s="68">
        <v>2227548.96</v>
      </c>
      <c r="H38" s="11"/>
      <c r="I38" s="11"/>
      <c r="J38" s="11"/>
      <c r="K38" s="13"/>
    </row>
    <row r="39" spans="1:11" ht="45" x14ac:dyDescent="0.2">
      <c r="A39" s="16"/>
      <c r="B39" s="11"/>
      <c r="C39" s="11"/>
      <c r="D39" s="52" t="s">
        <v>46</v>
      </c>
      <c r="E39" s="53" t="s">
        <v>47</v>
      </c>
      <c r="F39" s="80">
        <v>6012500</v>
      </c>
      <c r="G39" s="69">
        <v>7856475.0099999998</v>
      </c>
      <c r="H39" s="11"/>
      <c r="I39" s="11"/>
      <c r="J39" s="11"/>
      <c r="K39" s="13"/>
    </row>
    <row r="40" spans="1:11" ht="60" x14ac:dyDescent="0.2">
      <c r="A40" s="16"/>
      <c r="B40" s="11"/>
      <c r="C40" s="11"/>
      <c r="D40" s="52" t="s">
        <v>48</v>
      </c>
      <c r="E40" s="53" t="s">
        <v>49</v>
      </c>
      <c r="F40" s="80">
        <v>755000</v>
      </c>
      <c r="G40" s="69">
        <v>789508.64</v>
      </c>
      <c r="H40" s="11"/>
      <c r="I40" s="11"/>
      <c r="J40" s="11"/>
      <c r="K40" s="13"/>
    </row>
    <row r="41" spans="1:11" ht="60" x14ac:dyDescent="0.2">
      <c r="A41" s="16"/>
      <c r="B41" s="11"/>
      <c r="C41" s="11"/>
      <c r="D41" s="52" t="s">
        <v>50</v>
      </c>
      <c r="E41" s="53" t="s">
        <v>51</v>
      </c>
      <c r="F41" s="80">
        <v>740000</v>
      </c>
      <c r="G41" s="69">
        <v>844890.73</v>
      </c>
      <c r="H41" s="11"/>
      <c r="I41" s="11"/>
      <c r="J41" s="11"/>
      <c r="K41" s="13"/>
    </row>
    <row r="42" spans="1:11" ht="45.75" thickBot="1" x14ac:dyDescent="0.25">
      <c r="A42" s="16"/>
      <c r="B42" s="11"/>
      <c r="C42" s="11"/>
      <c r="D42" s="57" t="s">
        <v>52</v>
      </c>
      <c r="E42" s="58" t="s">
        <v>53</v>
      </c>
      <c r="F42" s="80">
        <v>1164604</v>
      </c>
      <c r="G42" s="74">
        <v>826213.48</v>
      </c>
      <c r="H42" s="11"/>
      <c r="I42" s="11"/>
      <c r="J42" s="11"/>
      <c r="K42" s="13"/>
    </row>
    <row r="43" spans="1:11" ht="15.75" thickBot="1" x14ac:dyDescent="0.25">
      <c r="A43" s="16"/>
      <c r="B43" s="11"/>
      <c r="C43" s="11"/>
      <c r="D43" s="56" t="s">
        <v>6</v>
      </c>
      <c r="E43" s="30"/>
      <c r="F43" s="81">
        <f>SUM(F38:F42)</f>
        <v>11797104</v>
      </c>
      <c r="G43" s="70">
        <f>SUM(G38:G42)</f>
        <v>12544636.82</v>
      </c>
      <c r="H43" s="11"/>
      <c r="I43" s="11"/>
      <c r="J43" s="11"/>
      <c r="K43" s="13"/>
    </row>
    <row r="44" spans="1:11" ht="15" x14ac:dyDescent="0.2">
      <c r="A44" s="20"/>
      <c r="B44" s="21"/>
      <c r="C44" s="21"/>
      <c r="D44" s="21"/>
      <c r="E44" s="21"/>
      <c r="F44" s="21"/>
      <c r="G44" s="21"/>
      <c r="H44" s="21"/>
      <c r="I44" s="21"/>
      <c r="J44" s="21"/>
      <c r="K44" s="8"/>
    </row>
    <row r="45" spans="1:11" ht="40.5" customHeight="1" x14ac:dyDescent="0.2">
      <c r="A45" s="16"/>
      <c r="B45" s="11"/>
      <c r="C45" s="11"/>
      <c r="D45" s="133" t="str">
        <f>A27</f>
        <v>Mountwest CTC</v>
      </c>
      <c r="E45" s="133"/>
      <c r="F45" s="32" t="s">
        <v>9</v>
      </c>
      <c r="G45" s="137" t="s">
        <v>101</v>
      </c>
      <c r="H45" s="137"/>
      <c r="I45" s="11"/>
      <c r="J45" s="11"/>
      <c r="K45" s="13"/>
    </row>
    <row r="46" spans="1:11" ht="15.75" x14ac:dyDescent="0.2">
      <c r="A46" s="16"/>
      <c r="B46" s="11"/>
      <c r="C46" s="11"/>
      <c r="D46" s="115" t="s">
        <v>12</v>
      </c>
      <c r="E46" s="115"/>
      <c r="F46" s="22">
        <f>C30</f>
        <v>6489307</v>
      </c>
      <c r="G46" s="117">
        <f>C35</f>
        <v>3509821</v>
      </c>
      <c r="H46" s="117"/>
      <c r="I46" s="11"/>
      <c r="J46" s="11"/>
      <c r="K46" s="13"/>
    </row>
    <row r="47" spans="1:11" ht="15.75" x14ac:dyDescent="0.2">
      <c r="A47" s="16"/>
      <c r="B47" s="11"/>
      <c r="C47" s="11"/>
      <c r="D47" s="115" t="s">
        <v>13</v>
      </c>
      <c r="E47" s="115"/>
      <c r="F47" s="33"/>
      <c r="G47" s="117"/>
      <c r="H47" s="117"/>
      <c r="I47" s="11"/>
      <c r="J47" s="11"/>
      <c r="K47" s="13"/>
    </row>
    <row r="48" spans="1:11" ht="15.75" x14ac:dyDescent="0.2">
      <c r="A48" s="16"/>
      <c r="B48" s="11"/>
      <c r="C48" s="11"/>
      <c r="D48" s="11"/>
      <c r="E48" s="35" t="s">
        <v>10</v>
      </c>
      <c r="F48" s="22">
        <f>F35</f>
        <v>0</v>
      </c>
      <c r="G48" s="117">
        <f>G35</f>
        <v>0</v>
      </c>
      <c r="H48" s="117"/>
      <c r="I48" s="11"/>
      <c r="J48" s="11"/>
      <c r="K48" s="13"/>
    </row>
    <row r="49" spans="1:11" ht="15.75" x14ac:dyDescent="0.2">
      <c r="A49" s="16"/>
      <c r="B49" s="11"/>
      <c r="C49" s="11"/>
      <c r="D49" s="33"/>
      <c r="E49" s="33" t="s">
        <v>11</v>
      </c>
      <c r="F49" s="22">
        <f>F43</f>
        <v>11797104</v>
      </c>
      <c r="G49" s="117">
        <f>G43</f>
        <v>12544636.82</v>
      </c>
      <c r="H49" s="117"/>
      <c r="I49" s="11"/>
      <c r="J49" s="11"/>
      <c r="K49" s="13"/>
    </row>
    <row r="50" spans="1:11" ht="16.5" thickBot="1" x14ac:dyDescent="0.25">
      <c r="A50" s="16"/>
      <c r="B50" s="11"/>
      <c r="C50" s="11"/>
      <c r="D50" s="115" t="s">
        <v>14</v>
      </c>
      <c r="E50" s="115"/>
      <c r="F50" s="23">
        <f>J35</f>
        <v>0</v>
      </c>
      <c r="G50" s="124">
        <f>K35</f>
        <v>0</v>
      </c>
      <c r="H50" s="124"/>
      <c r="I50" s="11"/>
      <c r="J50" s="11"/>
      <c r="K50" s="13"/>
    </row>
    <row r="51" spans="1:11" ht="16.5" thickBot="1" x14ac:dyDescent="0.25">
      <c r="A51" s="16"/>
      <c r="B51" s="11"/>
      <c r="C51" s="11"/>
      <c r="D51" s="116" t="s">
        <v>15</v>
      </c>
      <c r="E51" s="116"/>
      <c r="F51" s="24">
        <f>SUM(F46,F48:F50)</f>
        <v>18286411</v>
      </c>
      <c r="G51" s="125">
        <f>SUM(G46,G48:G50)</f>
        <v>16054457.82</v>
      </c>
      <c r="H51" s="125"/>
      <c r="I51" s="11"/>
      <c r="J51" s="11"/>
      <c r="K51" s="13"/>
    </row>
    <row r="52" spans="1:11" ht="15.75" thickTop="1" x14ac:dyDescent="0.2">
      <c r="A52" s="16"/>
      <c r="B52" s="11"/>
      <c r="C52" s="11"/>
      <c r="D52" s="11"/>
      <c r="E52" s="11"/>
      <c r="F52" s="11"/>
      <c r="G52" s="11"/>
      <c r="H52" s="11"/>
      <c r="I52" s="11"/>
      <c r="J52" s="11"/>
      <c r="K52" s="13"/>
    </row>
    <row r="53" spans="1:11" ht="15.75" thickBot="1" x14ac:dyDescent="0.25">
      <c r="A53" s="25"/>
      <c r="B53" s="26"/>
      <c r="C53" s="26"/>
      <c r="D53" s="26"/>
      <c r="E53" s="26"/>
      <c r="F53" s="26"/>
      <c r="G53" s="26"/>
      <c r="H53" s="26"/>
      <c r="I53" s="26"/>
      <c r="J53" s="26"/>
      <c r="K53" s="27"/>
    </row>
    <row r="54" spans="1:11" ht="21" thickBot="1" x14ac:dyDescent="0.25">
      <c r="A54" s="138" t="s">
        <v>25</v>
      </c>
      <c r="B54" s="139"/>
      <c r="C54" s="139"/>
      <c r="D54" s="139"/>
      <c r="E54" s="139"/>
      <c r="F54" s="139"/>
      <c r="G54" s="139"/>
      <c r="H54" s="139"/>
      <c r="I54" s="139"/>
      <c r="J54" s="139"/>
      <c r="K54" s="141"/>
    </row>
    <row r="55" spans="1:11" ht="18.75" thickBot="1" x14ac:dyDescent="0.25">
      <c r="A55" s="126" t="s">
        <v>0</v>
      </c>
      <c r="B55" s="127"/>
      <c r="C55" s="127"/>
      <c r="D55" s="126" t="s">
        <v>1</v>
      </c>
      <c r="E55" s="128"/>
      <c r="F55" s="128"/>
      <c r="G55" s="129"/>
      <c r="H55" s="126" t="s">
        <v>7</v>
      </c>
      <c r="I55" s="128"/>
      <c r="J55" s="128"/>
      <c r="K55" s="129"/>
    </row>
    <row r="56" spans="1:11" ht="45.75" thickBot="1" x14ac:dyDescent="0.25">
      <c r="A56" s="2" t="s">
        <v>2</v>
      </c>
      <c r="B56" s="3" t="s">
        <v>3</v>
      </c>
      <c r="C56" s="4" t="s">
        <v>5</v>
      </c>
      <c r="D56" s="5" t="s">
        <v>2</v>
      </c>
      <c r="E56" s="5" t="s">
        <v>3</v>
      </c>
      <c r="F56" s="6" t="s">
        <v>4</v>
      </c>
      <c r="G56" s="67" t="s">
        <v>102</v>
      </c>
      <c r="H56" s="5" t="s">
        <v>2</v>
      </c>
      <c r="I56" s="5" t="s">
        <v>3</v>
      </c>
      <c r="J56" s="6" t="s">
        <v>4</v>
      </c>
      <c r="K56" s="67" t="s">
        <v>102</v>
      </c>
    </row>
    <row r="57" spans="1:11" ht="15" x14ac:dyDescent="0.2">
      <c r="A57" s="42" t="s">
        <v>24</v>
      </c>
      <c r="B57" s="11" t="s">
        <v>25</v>
      </c>
      <c r="C57" s="12">
        <v>5864886</v>
      </c>
      <c r="D57" s="7"/>
      <c r="E57" s="8"/>
      <c r="F57" s="9"/>
      <c r="G57" s="71"/>
      <c r="H57" s="7"/>
      <c r="I57" s="8"/>
      <c r="J57" s="9"/>
      <c r="K57" s="71"/>
    </row>
    <row r="58" spans="1:11" ht="15.75" x14ac:dyDescent="0.2">
      <c r="A58" s="130" t="s">
        <v>6</v>
      </c>
      <c r="B58" s="116"/>
      <c r="C58" s="12">
        <f>C57</f>
        <v>5864886</v>
      </c>
      <c r="D58" s="10"/>
      <c r="E58" s="13"/>
      <c r="F58" s="14"/>
      <c r="G58" s="72"/>
      <c r="H58" s="10"/>
      <c r="I58" s="13"/>
      <c r="J58" s="14"/>
      <c r="K58" s="72"/>
    </row>
    <row r="59" spans="1:11" ht="15" x14ac:dyDescent="0.2">
      <c r="A59" s="16"/>
      <c r="B59" s="11"/>
      <c r="C59" s="11"/>
      <c r="D59" s="10"/>
      <c r="E59" s="13"/>
      <c r="F59" s="14"/>
      <c r="G59" s="72"/>
      <c r="H59" s="10"/>
      <c r="I59" s="13"/>
      <c r="J59" s="14"/>
      <c r="K59" s="72"/>
    </row>
    <row r="60" spans="1:11" ht="15" x14ac:dyDescent="0.2">
      <c r="A60" s="131" t="s">
        <v>100</v>
      </c>
      <c r="B60" s="132"/>
      <c r="C60" s="132"/>
      <c r="D60" s="10"/>
      <c r="E60" s="13"/>
      <c r="F60" s="14"/>
      <c r="G60" s="72"/>
      <c r="H60" s="10"/>
      <c r="I60" s="13"/>
      <c r="J60" s="14"/>
      <c r="K60" s="72"/>
    </row>
    <row r="61" spans="1:11" ht="15" x14ac:dyDescent="0.2">
      <c r="A61" s="17"/>
      <c r="B61" s="11"/>
      <c r="C61" s="12">
        <f>C57-2432331</f>
        <v>3432555</v>
      </c>
      <c r="D61" s="10"/>
      <c r="E61" s="13"/>
      <c r="F61" s="14"/>
      <c r="G61" s="72"/>
      <c r="H61" s="10"/>
      <c r="I61" s="13"/>
      <c r="J61" s="14"/>
      <c r="K61" s="72"/>
    </row>
    <row r="62" spans="1:11" ht="16.5" thickBot="1" x14ac:dyDescent="0.25">
      <c r="A62" s="144" t="s">
        <v>6</v>
      </c>
      <c r="B62" s="146"/>
      <c r="C62" s="15">
        <f>SUM(C61:C61)</f>
        <v>3432555</v>
      </c>
      <c r="D62" s="144" t="s">
        <v>6</v>
      </c>
      <c r="E62" s="145"/>
      <c r="F62" s="18">
        <f>SUM(F57:F61)</f>
        <v>0</v>
      </c>
      <c r="G62" s="73">
        <f>SUM(G57:G61)</f>
        <v>0</v>
      </c>
      <c r="H62" s="144" t="s">
        <v>6</v>
      </c>
      <c r="I62" s="145"/>
      <c r="J62" s="18">
        <f>SUM(J57:J61)</f>
        <v>0</v>
      </c>
      <c r="K62" s="73">
        <f>SUM(K57:K61)</f>
        <v>0</v>
      </c>
    </row>
    <row r="63" spans="1:11" ht="38.450000000000003" customHeight="1" thickBot="1" x14ac:dyDescent="0.25">
      <c r="A63" s="16"/>
      <c r="B63" s="11"/>
      <c r="C63" s="11"/>
      <c r="D63" s="126" t="s">
        <v>8</v>
      </c>
      <c r="E63" s="128"/>
      <c r="F63" s="148"/>
      <c r="G63" s="129"/>
      <c r="H63" s="11"/>
      <c r="I63" s="11"/>
      <c r="J63" s="11"/>
      <c r="K63" s="13"/>
    </row>
    <row r="64" spans="1:11" ht="45.75" thickBot="1" x14ac:dyDescent="0.25">
      <c r="A64" s="16"/>
      <c r="B64" s="11"/>
      <c r="C64" s="11"/>
      <c r="D64" s="5" t="s">
        <v>2</v>
      </c>
      <c r="E64" s="59" t="s">
        <v>3</v>
      </c>
      <c r="F64" s="6" t="s">
        <v>4</v>
      </c>
      <c r="G64" s="67" t="s">
        <v>102</v>
      </c>
      <c r="H64" s="11"/>
      <c r="I64" s="11"/>
      <c r="J64" s="11"/>
      <c r="K64" s="13"/>
    </row>
    <row r="65" spans="1:11" ht="45" x14ac:dyDescent="0.2">
      <c r="A65" s="16"/>
      <c r="B65" s="11"/>
      <c r="C65" s="11"/>
      <c r="D65" s="49" t="s">
        <v>54</v>
      </c>
      <c r="E65" s="55" t="s">
        <v>47</v>
      </c>
      <c r="F65" s="82">
        <v>7773585</v>
      </c>
      <c r="G65" s="77">
        <v>59201</v>
      </c>
      <c r="H65" s="11"/>
      <c r="I65" s="11"/>
      <c r="J65" s="11"/>
      <c r="K65" s="13"/>
    </row>
    <row r="66" spans="1:11" ht="60" x14ac:dyDescent="0.2">
      <c r="A66" s="16"/>
      <c r="B66" s="11"/>
      <c r="C66" s="11"/>
      <c r="D66" s="52" t="s">
        <v>55</v>
      </c>
      <c r="E66" s="54" t="s">
        <v>51</v>
      </c>
      <c r="F66" s="82">
        <v>312000</v>
      </c>
      <c r="G66" s="78">
        <v>3872.31</v>
      </c>
      <c r="H66" s="11"/>
      <c r="I66" s="11"/>
      <c r="J66" s="11"/>
      <c r="K66" s="13"/>
    </row>
    <row r="67" spans="1:11" ht="45" x14ac:dyDescent="0.2">
      <c r="A67" s="16"/>
      <c r="B67" s="11"/>
      <c r="C67" s="11"/>
      <c r="D67" s="52" t="s">
        <v>56</v>
      </c>
      <c r="E67" s="54" t="s">
        <v>42</v>
      </c>
      <c r="F67" s="82">
        <v>1264200</v>
      </c>
      <c r="G67" s="78">
        <v>3689337.47</v>
      </c>
      <c r="H67" s="11"/>
      <c r="I67" s="11"/>
      <c r="J67" s="11"/>
      <c r="K67" s="13"/>
    </row>
    <row r="68" spans="1:11" ht="28.9" customHeight="1" x14ac:dyDescent="0.2">
      <c r="A68" s="16"/>
      <c r="B68" s="11"/>
      <c r="C68" s="11"/>
      <c r="D68" s="52" t="s">
        <v>57</v>
      </c>
      <c r="E68" s="54" t="s">
        <v>58</v>
      </c>
      <c r="F68" s="85">
        <v>0</v>
      </c>
      <c r="G68" s="78">
        <v>9594.51</v>
      </c>
      <c r="H68" s="11"/>
      <c r="I68" s="11"/>
      <c r="J68" s="11"/>
      <c r="K68" s="13"/>
    </row>
    <row r="69" spans="1:11" ht="45" x14ac:dyDescent="0.2">
      <c r="A69" s="16"/>
      <c r="B69" s="11"/>
      <c r="C69" s="11"/>
      <c r="D69" s="52" t="s">
        <v>60</v>
      </c>
      <c r="E69" s="54" t="s">
        <v>61</v>
      </c>
      <c r="F69" s="111">
        <v>320000</v>
      </c>
      <c r="G69" s="112">
        <v>52565.55</v>
      </c>
      <c r="H69" s="11"/>
      <c r="I69" s="11"/>
      <c r="J69" s="11"/>
      <c r="K69" s="13"/>
    </row>
    <row r="70" spans="1:11" ht="15.75" thickBot="1" x14ac:dyDescent="0.25">
      <c r="A70" s="16"/>
      <c r="B70" s="11"/>
      <c r="C70" s="11"/>
      <c r="D70" s="56" t="s">
        <v>6</v>
      </c>
      <c r="E70" s="29"/>
      <c r="F70" s="18">
        <f>SUM(F65:F69)</f>
        <v>9669785</v>
      </c>
      <c r="G70" s="79">
        <f>SUM(G65:G69)</f>
        <v>3814570.84</v>
      </c>
      <c r="H70" s="11"/>
      <c r="I70" s="11"/>
      <c r="J70" s="11"/>
      <c r="K70" s="13"/>
    </row>
    <row r="71" spans="1:11" ht="15" x14ac:dyDescent="0.2">
      <c r="A71" s="16"/>
      <c r="B71" s="11"/>
      <c r="C71" s="11"/>
      <c r="D71" s="43"/>
      <c r="E71" s="11"/>
      <c r="F71" s="12"/>
      <c r="G71" s="12"/>
      <c r="H71" s="11"/>
      <c r="I71" s="11"/>
      <c r="J71" s="11"/>
      <c r="K71" s="13"/>
    </row>
    <row r="72" spans="1:11" ht="31.5" customHeight="1" x14ac:dyDescent="0.2">
      <c r="A72" s="16"/>
      <c r="B72" s="11"/>
      <c r="C72" s="11"/>
      <c r="D72" s="149" t="str">
        <f>B57</f>
        <v>New River CTC</v>
      </c>
      <c r="E72" s="149"/>
      <c r="F72" s="60" t="s">
        <v>9</v>
      </c>
      <c r="G72" s="137" t="s">
        <v>101</v>
      </c>
      <c r="H72" s="137"/>
      <c r="I72" s="11"/>
      <c r="J72" s="11"/>
      <c r="K72" s="13"/>
    </row>
    <row r="73" spans="1:11" ht="15.75" x14ac:dyDescent="0.2">
      <c r="A73" s="16"/>
      <c r="B73" s="11"/>
      <c r="C73" s="11"/>
      <c r="D73" s="115" t="s">
        <v>12</v>
      </c>
      <c r="E73" s="115"/>
      <c r="F73" s="22">
        <f>C57</f>
        <v>5864886</v>
      </c>
      <c r="G73" s="117">
        <f>C61</f>
        <v>3432555</v>
      </c>
      <c r="H73" s="117"/>
      <c r="I73" s="11"/>
      <c r="J73" s="11"/>
      <c r="K73" s="13"/>
    </row>
    <row r="74" spans="1:11" ht="15.75" x14ac:dyDescent="0.2">
      <c r="A74" s="16"/>
      <c r="B74" s="11"/>
      <c r="C74" s="11"/>
      <c r="D74" s="115" t="s">
        <v>13</v>
      </c>
      <c r="E74" s="115"/>
      <c r="F74" s="33"/>
      <c r="G74" s="117"/>
      <c r="H74" s="117"/>
      <c r="I74" s="11"/>
      <c r="J74" s="11"/>
      <c r="K74" s="13"/>
    </row>
    <row r="75" spans="1:11" ht="15.75" x14ac:dyDescent="0.2">
      <c r="A75" s="16"/>
      <c r="B75" s="11"/>
      <c r="C75" s="11"/>
      <c r="D75" s="11"/>
      <c r="E75" s="35" t="s">
        <v>10</v>
      </c>
      <c r="F75" s="22">
        <f>F63</f>
        <v>0</v>
      </c>
      <c r="G75" s="117">
        <f>G63</f>
        <v>0</v>
      </c>
      <c r="H75" s="117"/>
      <c r="I75" s="11"/>
      <c r="J75" s="11"/>
      <c r="K75" s="13"/>
    </row>
    <row r="76" spans="1:11" ht="15.75" x14ac:dyDescent="0.2">
      <c r="A76" s="16"/>
      <c r="B76" s="11"/>
      <c r="C76" s="11"/>
      <c r="D76" s="33"/>
      <c r="E76" s="33" t="s">
        <v>11</v>
      </c>
      <c r="F76" s="22">
        <f>F70</f>
        <v>9669785</v>
      </c>
      <c r="G76" s="117">
        <f>G70</f>
        <v>3814570.84</v>
      </c>
      <c r="H76" s="117"/>
      <c r="I76" s="11"/>
      <c r="J76" s="11"/>
      <c r="K76" s="13"/>
    </row>
    <row r="77" spans="1:11" ht="16.5" thickBot="1" x14ac:dyDescent="0.25">
      <c r="A77" s="16"/>
      <c r="B77" s="11"/>
      <c r="C77" s="11"/>
      <c r="D77" s="115" t="s">
        <v>14</v>
      </c>
      <c r="E77" s="115"/>
      <c r="F77" s="23">
        <f>J63</f>
        <v>0</v>
      </c>
      <c r="G77" s="124">
        <f>K63</f>
        <v>0</v>
      </c>
      <c r="H77" s="124"/>
      <c r="I77" s="11"/>
      <c r="J77" s="11"/>
      <c r="K77" s="13"/>
    </row>
    <row r="78" spans="1:11" ht="16.5" thickBot="1" x14ac:dyDescent="0.25">
      <c r="A78" s="16"/>
      <c r="B78" s="11"/>
      <c r="C78" s="11"/>
      <c r="D78" s="116" t="s">
        <v>15</v>
      </c>
      <c r="E78" s="116"/>
      <c r="F78" s="24">
        <f>SUM(F73,F75:F77)</f>
        <v>15534671</v>
      </c>
      <c r="G78" s="125">
        <f>SUM(G73,G75:G77)</f>
        <v>7247125.8399999999</v>
      </c>
      <c r="H78" s="125"/>
      <c r="I78" s="11"/>
      <c r="J78" s="11"/>
      <c r="K78" s="13"/>
    </row>
    <row r="79" spans="1:11" ht="16.5" thickTop="1" x14ac:dyDescent="0.2">
      <c r="A79" s="16"/>
      <c r="B79" s="11"/>
      <c r="C79" s="11"/>
      <c r="D79" s="34"/>
      <c r="E79" s="34"/>
      <c r="F79" s="62"/>
      <c r="G79" s="63"/>
      <c r="H79" s="63"/>
      <c r="I79" s="11"/>
      <c r="J79" s="11"/>
      <c r="K79" s="13"/>
    </row>
    <row r="80" spans="1:11" ht="16.5" thickBot="1" x14ac:dyDescent="0.25">
      <c r="A80" s="16"/>
      <c r="B80" s="11"/>
      <c r="C80" s="11"/>
      <c r="D80" s="34"/>
      <c r="E80" s="34"/>
      <c r="F80" s="62"/>
      <c r="G80" s="63"/>
      <c r="H80" s="63"/>
      <c r="I80" s="11"/>
      <c r="J80" s="11"/>
      <c r="K80" s="13"/>
    </row>
    <row r="81" spans="1:11" ht="25.9" customHeight="1" thickBot="1" x14ac:dyDescent="0.25">
      <c r="A81" s="138" t="s">
        <v>27</v>
      </c>
      <c r="B81" s="139"/>
      <c r="C81" s="139"/>
      <c r="D81" s="139"/>
      <c r="E81" s="139"/>
      <c r="F81" s="139"/>
      <c r="G81" s="139"/>
      <c r="H81" s="139"/>
      <c r="I81" s="139"/>
      <c r="J81" s="139"/>
      <c r="K81" s="141"/>
    </row>
    <row r="82" spans="1:11" ht="39.950000000000003" customHeight="1" thickBot="1" x14ac:dyDescent="0.25">
      <c r="A82" s="126" t="s">
        <v>0</v>
      </c>
      <c r="B82" s="127"/>
      <c r="C82" s="127"/>
      <c r="D82" s="126" t="s">
        <v>1</v>
      </c>
      <c r="E82" s="128"/>
      <c r="F82" s="128"/>
      <c r="G82" s="129"/>
      <c r="H82" s="126" t="s">
        <v>7</v>
      </c>
      <c r="I82" s="128"/>
      <c r="J82" s="128"/>
      <c r="K82" s="129"/>
    </row>
    <row r="83" spans="1:11" ht="45.75" thickBot="1" x14ac:dyDescent="0.25">
      <c r="A83" s="2" t="s">
        <v>2</v>
      </c>
      <c r="B83" s="3" t="s">
        <v>3</v>
      </c>
      <c r="C83" s="4" t="s">
        <v>5</v>
      </c>
      <c r="D83" s="5" t="s">
        <v>2</v>
      </c>
      <c r="E83" s="5" t="s">
        <v>3</v>
      </c>
      <c r="F83" s="6" t="s">
        <v>4</v>
      </c>
      <c r="G83" s="67" t="s">
        <v>102</v>
      </c>
      <c r="H83" s="5" t="s">
        <v>2</v>
      </c>
      <c r="I83" s="5" t="s">
        <v>3</v>
      </c>
      <c r="J83" s="6" t="s">
        <v>4</v>
      </c>
      <c r="K83" s="67" t="s">
        <v>102</v>
      </c>
    </row>
    <row r="84" spans="1:11" ht="15" x14ac:dyDescent="0.2">
      <c r="A84" s="42" t="s">
        <v>26</v>
      </c>
      <c r="B84" s="11" t="s">
        <v>27</v>
      </c>
      <c r="C84" s="12">
        <v>7820129</v>
      </c>
      <c r="D84" s="7"/>
      <c r="E84" s="8"/>
      <c r="F84" s="9"/>
      <c r="G84" s="71"/>
      <c r="H84" s="7"/>
      <c r="I84" s="8"/>
      <c r="J84" s="9"/>
      <c r="K84" s="71"/>
    </row>
    <row r="85" spans="1:11" ht="15.75" x14ac:dyDescent="0.2">
      <c r="A85" s="130" t="s">
        <v>6</v>
      </c>
      <c r="B85" s="116"/>
      <c r="C85" s="12">
        <f>C84</f>
        <v>7820129</v>
      </c>
      <c r="D85" s="10"/>
      <c r="E85" s="13"/>
      <c r="F85" s="14"/>
      <c r="G85" s="72"/>
      <c r="H85" s="10"/>
      <c r="I85" s="13"/>
      <c r="J85" s="14"/>
      <c r="K85" s="72"/>
    </row>
    <row r="86" spans="1:11" ht="15" x14ac:dyDescent="0.2">
      <c r="A86" s="16"/>
      <c r="B86" s="11"/>
      <c r="C86" s="11"/>
      <c r="D86" s="10"/>
      <c r="E86" s="13"/>
      <c r="F86" s="14"/>
      <c r="G86" s="72"/>
      <c r="H86" s="10"/>
      <c r="I86" s="13"/>
      <c r="J86" s="14"/>
      <c r="K86" s="72"/>
    </row>
    <row r="87" spans="1:11" ht="15" x14ac:dyDescent="0.2">
      <c r="A87" s="131" t="s">
        <v>100</v>
      </c>
      <c r="B87" s="132"/>
      <c r="C87" s="132"/>
      <c r="D87" s="10"/>
      <c r="E87" s="13"/>
      <c r="F87" s="14"/>
      <c r="G87" s="72"/>
      <c r="H87" s="10"/>
      <c r="I87" s="13"/>
      <c r="J87" s="14"/>
      <c r="K87" s="72"/>
    </row>
    <row r="88" spans="1:11" ht="15" x14ac:dyDescent="0.2">
      <c r="A88" s="17"/>
      <c r="B88" s="11"/>
      <c r="C88" s="12">
        <f>C84-3024350</f>
        <v>4795779</v>
      </c>
      <c r="D88" s="10"/>
      <c r="E88" s="13"/>
      <c r="F88" s="14"/>
      <c r="G88" s="72"/>
      <c r="H88" s="10"/>
      <c r="I88" s="13"/>
      <c r="J88" s="14"/>
      <c r="K88" s="72"/>
    </row>
    <row r="89" spans="1:11" ht="16.5" thickBot="1" x14ac:dyDescent="0.25">
      <c r="A89" s="144" t="s">
        <v>6</v>
      </c>
      <c r="B89" s="146"/>
      <c r="C89" s="15">
        <f>SUM(C88:C88)</f>
        <v>4795779</v>
      </c>
      <c r="D89" s="144" t="s">
        <v>6</v>
      </c>
      <c r="E89" s="145"/>
      <c r="F89" s="18">
        <f>SUM(F84:F88)</f>
        <v>0</v>
      </c>
      <c r="G89" s="73">
        <f>SUM(G84:G88)</f>
        <v>0</v>
      </c>
      <c r="H89" s="144" t="s">
        <v>6</v>
      </c>
      <c r="I89" s="145"/>
      <c r="J89" s="18">
        <f>SUM(J84:J88)</f>
        <v>0</v>
      </c>
      <c r="K89" s="73">
        <f>SUM(K84:K88)</f>
        <v>0</v>
      </c>
    </row>
    <row r="90" spans="1:11" ht="39.950000000000003" customHeight="1" thickBot="1" x14ac:dyDescent="0.25">
      <c r="A90" s="16"/>
      <c r="B90" s="11"/>
      <c r="C90" s="11"/>
      <c r="D90" s="126" t="s">
        <v>8</v>
      </c>
      <c r="E90" s="128"/>
      <c r="F90" s="128"/>
      <c r="G90" s="129"/>
      <c r="H90" s="11"/>
      <c r="I90" s="11"/>
      <c r="J90" s="11"/>
      <c r="K90" s="13"/>
    </row>
    <row r="91" spans="1:11" ht="45.75" thickBot="1" x14ac:dyDescent="0.25">
      <c r="A91" s="16"/>
      <c r="B91" s="11"/>
      <c r="C91" s="11"/>
      <c r="D91" s="5" t="s">
        <v>2</v>
      </c>
      <c r="E91" s="5" t="s">
        <v>3</v>
      </c>
      <c r="F91" s="6" t="s">
        <v>4</v>
      </c>
      <c r="G91" s="67" t="s">
        <v>102</v>
      </c>
      <c r="H91" s="11"/>
      <c r="I91" s="11"/>
      <c r="J91" s="11"/>
      <c r="K91" s="13"/>
    </row>
    <row r="92" spans="1:11" ht="45" x14ac:dyDescent="0.2">
      <c r="A92" s="16"/>
      <c r="B92" s="11"/>
      <c r="C92" s="11"/>
      <c r="D92" s="49" t="s">
        <v>62</v>
      </c>
      <c r="E92" s="55" t="s">
        <v>47</v>
      </c>
      <c r="F92" s="51">
        <v>7166326</v>
      </c>
      <c r="G92" s="77">
        <v>2867749.48</v>
      </c>
      <c r="H92" s="11"/>
      <c r="I92" s="11"/>
      <c r="J92" s="11"/>
      <c r="K92" s="13"/>
    </row>
    <row r="93" spans="1:11" ht="30" x14ac:dyDescent="0.2">
      <c r="A93" s="16"/>
      <c r="B93" s="11"/>
      <c r="C93" s="11"/>
      <c r="D93" s="52" t="s">
        <v>63</v>
      </c>
      <c r="E93" s="54" t="s">
        <v>58</v>
      </c>
      <c r="F93" s="86">
        <v>0</v>
      </c>
      <c r="G93" s="78">
        <v>312928.44</v>
      </c>
      <c r="H93" s="11"/>
      <c r="I93" s="11"/>
      <c r="J93" s="11"/>
      <c r="K93" s="13"/>
    </row>
    <row r="94" spans="1:11" ht="45" x14ac:dyDescent="0.2">
      <c r="A94" s="16"/>
      <c r="B94" s="11"/>
      <c r="C94" s="11"/>
      <c r="D94" s="52" t="s">
        <v>64</v>
      </c>
      <c r="E94" s="54" t="s">
        <v>42</v>
      </c>
      <c r="F94" s="82">
        <v>2294766</v>
      </c>
      <c r="G94" s="78">
        <v>1228990.47</v>
      </c>
      <c r="H94" s="11"/>
      <c r="I94" s="11"/>
      <c r="J94" s="11"/>
      <c r="K94" s="13"/>
    </row>
    <row r="95" spans="1:11" ht="60" x14ac:dyDescent="0.2">
      <c r="A95" s="16"/>
      <c r="B95" s="11"/>
      <c r="C95" s="11"/>
      <c r="D95" s="52" t="s">
        <v>65</v>
      </c>
      <c r="E95" s="54" t="s">
        <v>49</v>
      </c>
      <c r="F95" s="82">
        <v>601306</v>
      </c>
      <c r="G95" s="78">
        <v>1259.79</v>
      </c>
      <c r="H95" s="11"/>
      <c r="I95" s="11"/>
      <c r="J95" s="11"/>
      <c r="K95" s="13"/>
    </row>
    <row r="96" spans="1:11" ht="60" x14ac:dyDescent="0.2">
      <c r="A96" s="16"/>
      <c r="B96" s="11"/>
      <c r="C96" s="11"/>
      <c r="D96" s="52" t="s">
        <v>66</v>
      </c>
      <c r="E96" s="54" t="s">
        <v>51</v>
      </c>
      <c r="F96" s="82">
        <v>1958220</v>
      </c>
      <c r="G96" s="78">
        <v>379362.63</v>
      </c>
      <c r="H96" s="11"/>
      <c r="I96" s="11"/>
      <c r="J96" s="11"/>
      <c r="K96" s="13"/>
    </row>
    <row r="97" spans="1:11" ht="31.15" customHeight="1" x14ac:dyDescent="0.2">
      <c r="A97" s="16"/>
      <c r="B97" s="11"/>
      <c r="C97" s="11"/>
      <c r="D97" s="52" t="s">
        <v>67</v>
      </c>
      <c r="E97" s="54" t="s">
        <v>59</v>
      </c>
      <c r="F97" s="82">
        <v>1000000</v>
      </c>
      <c r="G97" s="78">
        <v>17598.060000000001</v>
      </c>
      <c r="H97" s="11"/>
      <c r="I97" s="11"/>
      <c r="J97" s="11"/>
      <c r="K97" s="13"/>
    </row>
    <row r="98" spans="1:11" ht="31.15" customHeight="1" x14ac:dyDescent="0.2">
      <c r="A98" s="16"/>
      <c r="B98" s="11"/>
      <c r="C98" s="11"/>
      <c r="D98" s="52" t="s">
        <v>68</v>
      </c>
      <c r="E98" s="53" t="s">
        <v>61</v>
      </c>
      <c r="F98" s="110">
        <v>1519017</v>
      </c>
      <c r="G98" s="78">
        <v>192275.04</v>
      </c>
      <c r="H98" s="11"/>
      <c r="I98" s="11"/>
      <c r="J98" s="11"/>
      <c r="K98" s="13"/>
    </row>
    <row r="99" spans="1:11" ht="45.75" thickBot="1" x14ac:dyDescent="0.25">
      <c r="A99" s="16"/>
      <c r="B99" s="11"/>
      <c r="C99" s="11"/>
      <c r="D99" s="113" t="s">
        <v>104</v>
      </c>
      <c r="E99" s="53" t="s">
        <v>103</v>
      </c>
      <c r="F99" s="110">
        <v>0</v>
      </c>
      <c r="G99" s="78">
        <v>376000</v>
      </c>
      <c r="H99" s="11"/>
      <c r="I99" s="11"/>
      <c r="J99" s="11"/>
      <c r="K99" s="13"/>
    </row>
    <row r="100" spans="1:11" ht="15.75" thickBot="1" x14ac:dyDescent="0.25">
      <c r="A100" s="16"/>
      <c r="B100" s="11"/>
      <c r="C100" s="11"/>
      <c r="D100" s="56" t="s">
        <v>6</v>
      </c>
      <c r="E100" s="30"/>
      <c r="F100" s="19">
        <f>SUM(F92:F99)</f>
        <v>14539635</v>
      </c>
      <c r="G100" s="70">
        <f>SUM(G92:G99)</f>
        <v>5376163.9099999992</v>
      </c>
      <c r="H100" s="11"/>
      <c r="I100" s="11"/>
      <c r="J100" s="11"/>
      <c r="K100" s="13"/>
    </row>
    <row r="101" spans="1:11" ht="15" x14ac:dyDescent="0.2">
      <c r="A101" s="16"/>
      <c r="B101" s="11"/>
      <c r="C101" s="11"/>
      <c r="D101" s="43"/>
      <c r="E101" s="11"/>
      <c r="F101" s="12"/>
      <c r="G101" s="12"/>
      <c r="H101" s="11"/>
      <c r="I101" s="11"/>
      <c r="J101" s="11"/>
      <c r="K101" s="13"/>
    </row>
    <row r="102" spans="1:11" ht="31.5" customHeight="1" x14ac:dyDescent="0.2">
      <c r="A102" s="16"/>
      <c r="B102" s="11"/>
      <c r="C102" s="11"/>
      <c r="D102" s="149" t="str">
        <f>B84</f>
        <v>Pierpont CTC</v>
      </c>
      <c r="E102" s="149"/>
      <c r="F102" s="60" t="s">
        <v>9</v>
      </c>
      <c r="G102" s="137" t="s">
        <v>101</v>
      </c>
      <c r="H102" s="137"/>
      <c r="I102" s="11"/>
      <c r="J102" s="11"/>
      <c r="K102" s="13"/>
    </row>
    <row r="103" spans="1:11" ht="15.75" x14ac:dyDescent="0.2">
      <c r="A103" s="16"/>
      <c r="B103" s="11"/>
      <c r="C103" s="11"/>
      <c r="D103" s="115" t="s">
        <v>12</v>
      </c>
      <c r="E103" s="115"/>
      <c r="F103" s="22">
        <f>C84</f>
        <v>7820129</v>
      </c>
      <c r="G103" s="117">
        <f>C88</f>
        <v>4795779</v>
      </c>
      <c r="H103" s="117"/>
      <c r="I103" s="11"/>
      <c r="J103" s="11"/>
      <c r="K103" s="13"/>
    </row>
    <row r="104" spans="1:11" ht="15.75" x14ac:dyDescent="0.2">
      <c r="A104" s="16"/>
      <c r="B104" s="11"/>
      <c r="C104" s="11"/>
      <c r="D104" s="115" t="s">
        <v>13</v>
      </c>
      <c r="E104" s="115"/>
      <c r="F104" s="33"/>
      <c r="G104" s="117"/>
      <c r="H104" s="117"/>
      <c r="I104" s="11"/>
      <c r="J104" s="11"/>
      <c r="K104" s="13"/>
    </row>
    <row r="105" spans="1:11" ht="15.75" x14ac:dyDescent="0.2">
      <c r="A105" s="16"/>
      <c r="B105" s="11"/>
      <c r="C105" s="11"/>
      <c r="D105" s="11"/>
      <c r="E105" s="35" t="s">
        <v>10</v>
      </c>
      <c r="F105" s="22" t="s">
        <v>40</v>
      </c>
      <c r="G105" s="117" t="s">
        <v>40</v>
      </c>
      <c r="H105" s="117"/>
      <c r="I105" s="11"/>
      <c r="J105" s="11"/>
      <c r="K105" s="13"/>
    </row>
    <row r="106" spans="1:11" ht="15.75" x14ac:dyDescent="0.2">
      <c r="A106" s="16"/>
      <c r="B106" s="11"/>
      <c r="C106" s="11"/>
      <c r="D106" s="33"/>
      <c r="E106" s="33" t="s">
        <v>11</v>
      </c>
      <c r="F106" s="22">
        <f>F100</f>
        <v>14539635</v>
      </c>
      <c r="G106" s="117">
        <f>G100</f>
        <v>5376163.9099999992</v>
      </c>
      <c r="H106" s="117"/>
      <c r="I106" s="11"/>
      <c r="J106" s="11"/>
      <c r="K106" s="13"/>
    </row>
    <row r="107" spans="1:11" ht="16.5" thickBot="1" x14ac:dyDescent="0.25">
      <c r="A107" s="16"/>
      <c r="B107" s="11"/>
      <c r="C107" s="11"/>
      <c r="D107" s="115" t="s">
        <v>14</v>
      </c>
      <c r="E107" s="115"/>
      <c r="F107" s="23">
        <f>J90</f>
        <v>0</v>
      </c>
      <c r="G107" s="124">
        <v>0</v>
      </c>
      <c r="H107" s="124"/>
      <c r="I107" s="11"/>
      <c r="J107" s="11"/>
      <c r="K107" s="13"/>
    </row>
    <row r="108" spans="1:11" ht="15.75" x14ac:dyDescent="0.2">
      <c r="A108" s="16"/>
      <c r="B108" s="11"/>
      <c r="C108" s="11"/>
      <c r="D108" s="116" t="s">
        <v>15</v>
      </c>
      <c r="E108" s="116"/>
      <c r="F108" s="61">
        <f>SUM(F103,F105:F107)</f>
        <v>22359764</v>
      </c>
      <c r="G108" s="117">
        <f>SUM(G103,G105:G107)</f>
        <v>10171942.91</v>
      </c>
      <c r="H108" s="117"/>
      <c r="I108" s="11"/>
      <c r="J108" s="11"/>
      <c r="K108" s="13"/>
    </row>
    <row r="109" spans="1:11" ht="15.75" x14ac:dyDescent="0.2">
      <c r="A109" s="16"/>
      <c r="B109" s="11"/>
      <c r="C109" s="11"/>
      <c r="D109" s="34"/>
      <c r="E109" s="34"/>
      <c r="F109" s="62"/>
      <c r="G109" s="63"/>
      <c r="H109" s="63"/>
      <c r="I109" s="11"/>
      <c r="J109" s="11"/>
      <c r="K109" s="13"/>
    </row>
    <row r="110" spans="1:11" ht="16.5" thickBot="1" x14ac:dyDescent="0.25">
      <c r="A110" s="16"/>
      <c r="B110" s="11"/>
      <c r="C110" s="11"/>
      <c r="D110" s="34"/>
      <c r="E110" s="34"/>
      <c r="F110" s="62"/>
      <c r="G110" s="63"/>
      <c r="H110" s="63"/>
      <c r="I110" s="11"/>
      <c r="J110" s="11"/>
      <c r="K110" s="13"/>
    </row>
    <row r="111" spans="1:11" ht="21" thickBot="1" x14ac:dyDescent="0.25">
      <c r="A111" s="138" t="s">
        <v>29</v>
      </c>
      <c r="B111" s="139"/>
      <c r="C111" s="139"/>
      <c r="D111" s="139"/>
      <c r="E111" s="139"/>
      <c r="F111" s="139"/>
      <c r="G111" s="139"/>
      <c r="H111" s="139"/>
      <c r="I111" s="139"/>
      <c r="J111" s="139"/>
      <c r="K111" s="141"/>
    </row>
    <row r="112" spans="1:11" ht="18.75" thickBot="1" x14ac:dyDescent="0.25">
      <c r="A112" s="126" t="s">
        <v>0</v>
      </c>
      <c r="B112" s="127"/>
      <c r="C112" s="127"/>
      <c r="D112" s="126" t="s">
        <v>1</v>
      </c>
      <c r="E112" s="128"/>
      <c r="F112" s="128"/>
      <c r="G112" s="129"/>
      <c r="H112" s="126" t="s">
        <v>7</v>
      </c>
      <c r="I112" s="128"/>
      <c r="J112" s="128"/>
      <c r="K112" s="129"/>
    </row>
    <row r="113" spans="1:11" ht="45.75" thickBot="1" x14ac:dyDescent="0.25">
      <c r="A113" s="2" t="s">
        <v>2</v>
      </c>
      <c r="B113" s="3" t="s">
        <v>3</v>
      </c>
      <c r="C113" s="4" t="s">
        <v>5</v>
      </c>
      <c r="D113" s="5" t="s">
        <v>2</v>
      </c>
      <c r="E113" s="5" t="s">
        <v>3</v>
      </c>
      <c r="F113" s="6" t="s">
        <v>4</v>
      </c>
      <c r="G113" s="67" t="s">
        <v>102</v>
      </c>
      <c r="H113" s="5" t="s">
        <v>2</v>
      </c>
      <c r="I113" s="5" t="s">
        <v>3</v>
      </c>
      <c r="J113" s="6" t="s">
        <v>4</v>
      </c>
      <c r="K113" s="67" t="s">
        <v>102</v>
      </c>
    </row>
    <row r="114" spans="1:11" ht="15" x14ac:dyDescent="0.2">
      <c r="A114" s="42" t="s">
        <v>28</v>
      </c>
      <c r="B114" s="11" t="s">
        <v>29</v>
      </c>
      <c r="C114" s="12">
        <v>7830842</v>
      </c>
      <c r="D114" s="7"/>
      <c r="E114" s="8"/>
      <c r="F114" s="9"/>
      <c r="G114" s="71"/>
      <c r="H114" s="7"/>
      <c r="I114" s="8"/>
      <c r="J114" s="9"/>
      <c r="K114" s="71"/>
    </row>
    <row r="115" spans="1:11" ht="15.75" x14ac:dyDescent="0.2">
      <c r="A115" s="130" t="s">
        <v>6</v>
      </c>
      <c r="B115" s="116"/>
      <c r="C115" s="12">
        <f>C114</f>
        <v>7830842</v>
      </c>
      <c r="D115" s="10"/>
      <c r="E115" s="13"/>
      <c r="F115" s="14"/>
      <c r="G115" s="72"/>
      <c r="H115" s="10"/>
      <c r="I115" s="13"/>
      <c r="J115" s="14"/>
      <c r="K115" s="72"/>
    </row>
    <row r="116" spans="1:11" ht="15" x14ac:dyDescent="0.2">
      <c r="A116" s="16"/>
      <c r="B116" s="11"/>
      <c r="C116" s="11"/>
      <c r="D116" s="10"/>
      <c r="E116" s="13"/>
      <c r="F116" s="14"/>
      <c r="G116" s="72"/>
      <c r="H116" s="10"/>
      <c r="I116" s="13"/>
      <c r="J116" s="14"/>
      <c r="K116" s="72"/>
    </row>
    <row r="117" spans="1:11" ht="15" x14ac:dyDescent="0.2">
      <c r="A117" s="131" t="s">
        <v>100</v>
      </c>
      <c r="B117" s="132"/>
      <c r="C117" s="132"/>
      <c r="D117" s="10"/>
      <c r="E117" s="13"/>
      <c r="F117" s="14"/>
      <c r="G117" s="72"/>
      <c r="H117" s="10"/>
      <c r="I117" s="13"/>
      <c r="J117" s="14"/>
      <c r="K117" s="72"/>
    </row>
    <row r="118" spans="1:11" ht="15.75" thickBot="1" x14ac:dyDescent="0.25">
      <c r="A118" s="17"/>
      <c r="B118" s="11"/>
      <c r="C118" s="15">
        <f>C114-4099766</f>
        <v>3731076</v>
      </c>
      <c r="D118" s="10"/>
      <c r="E118" s="13"/>
      <c r="F118" s="18"/>
      <c r="G118" s="73"/>
      <c r="H118" s="10"/>
      <c r="I118" s="13"/>
      <c r="J118" s="18"/>
      <c r="K118" s="73"/>
    </row>
    <row r="119" spans="1:11" ht="16.5" thickBot="1" x14ac:dyDescent="0.25">
      <c r="A119" s="144" t="s">
        <v>6</v>
      </c>
      <c r="B119" s="146"/>
      <c r="C119" s="15">
        <f>SUM(C118:C118)</f>
        <v>3731076</v>
      </c>
      <c r="D119" s="144" t="s">
        <v>6</v>
      </c>
      <c r="E119" s="145"/>
      <c r="F119" s="18">
        <f>SUM(F114:F118)</f>
        <v>0</v>
      </c>
      <c r="G119" s="73">
        <f>SUM(G114:G118)</f>
        <v>0</v>
      </c>
      <c r="H119" s="144" t="s">
        <v>6</v>
      </c>
      <c r="I119" s="145"/>
      <c r="J119" s="18">
        <f>SUM(J114:J118)</f>
        <v>0</v>
      </c>
      <c r="K119" s="73">
        <f>SUM(K114:K118)</f>
        <v>0</v>
      </c>
    </row>
    <row r="120" spans="1:11" ht="39.6" customHeight="1" thickBot="1" x14ac:dyDescent="0.25">
      <c r="A120" s="16"/>
      <c r="B120" s="11"/>
      <c r="C120" s="11"/>
      <c r="D120" s="126" t="s">
        <v>8</v>
      </c>
      <c r="E120" s="128"/>
      <c r="F120" s="128"/>
      <c r="G120" s="129"/>
      <c r="H120" s="11"/>
      <c r="I120" s="11"/>
      <c r="J120" s="11"/>
      <c r="K120" s="13"/>
    </row>
    <row r="121" spans="1:11" ht="45.75" thickBot="1" x14ac:dyDescent="0.25">
      <c r="A121" s="16"/>
      <c r="B121" s="11"/>
      <c r="C121" s="11"/>
      <c r="D121" s="5" t="s">
        <v>2</v>
      </c>
      <c r="E121" s="5" t="s">
        <v>3</v>
      </c>
      <c r="F121" s="6" t="s">
        <v>4</v>
      </c>
      <c r="G121" s="67" t="s">
        <v>102</v>
      </c>
      <c r="H121" s="11"/>
      <c r="I121" s="11"/>
      <c r="J121" s="11"/>
      <c r="K121" s="13"/>
    </row>
    <row r="122" spans="1:11" ht="45" x14ac:dyDescent="0.2">
      <c r="A122" s="16"/>
      <c r="B122" s="11"/>
      <c r="C122" s="11"/>
      <c r="D122" s="49" t="s">
        <v>69</v>
      </c>
      <c r="E122" s="55" t="s">
        <v>47</v>
      </c>
      <c r="F122" s="51">
        <v>9570250</v>
      </c>
      <c r="G122" s="77">
        <v>5936830.8600000003</v>
      </c>
      <c r="H122" s="11"/>
      <c r="I122" s="11"/>
      <c r="J122" s="11"/>
      <c r="K122" s="13"/>
    </row>
    <row r="123" spans="1:11" ht="60" x14ac:dyDescent="0.2">
      <c r="A123" s="16"/>
      <c r="B123" s="11"/>
      <c r="C123" s="11"/>
      <c r="D123" s="52" t="s">
        <v>70</v>
      </c>
      <c r="E123" s="54" t="s">
        <v>49</v>
      </c>
      <c r="F123" s="82">
        <v>376450</v>
      </c>
      <c r="G123" s="78">
        <v>415969</v>
      </c>
      <c r="H123" s="11"/>
      <c r="I123" s="11"/>
      <c r="J123" s="11"/>
      <c r="K123" s="13"/>
    </row>
    <row r="124" spans="1:11" ht="45" x14ac:dyDescent="0.2">
      <c r="A124" s="16"/>
      <c r="B124" s="11"/>
      <c r="C124" s="11"/>
      <c r="D124" s="52" t="s">
        <v>71</v>
      </c>
      <c r="E124" s="54" t="s">
        <v>42</v>
      </c>
      <c r="F124" s="82">
        <v>3010500</v>
      </c>
      <c r="G124" s="78">
        <v>4289741.93</v>
      </c>
      <c r="H124" s="11"/>
      <c r="I124" s="11"/>
      <c r="J124" s="11"/>
      <c r="K124" s="13"/>
    </row>
    <row r="125" spans="1:11" ht="60" x14ac:dyDescent="0.2">
      <c r="A125" s="16"/>
      <c r="B125" s="11"/>
      <c r="C125" s="11"/>
      <c r="D125" s="52" t="s">
        <v>72</v>
      </c>
      <c r="E125" s="54" t="s">
        <v>51</v>
      </c>
      <c r="F125" s="82">
        <v>345000</v>
      </c>
      <c r="G125" s="78">
        <v>2342362.41</v>
      </c>
      <c r="H125" s="11"/>
      <c r="I125" s="11"/>
      <c r="J125" s="11"/>
      <c r="K125" s="13"/>
    </row>
    <row r="126" spans="1:11" ht="45.75" thickBot="1" x14ac:dyDescent="0.25">
      <c r="A126" s="16"/>
      <c r="B126" s="11"/>
      <c r="C126" s="11"/>
      <c r="D126" s="57" t="s">
        <v>73</v>
      </c>
      <c r="E126" s="65" t="s">
        <v>61</v>
      </c>
      <c r="F126" s="83">
        <v>854373</v>
      </c>
      <c r="G126" s="84">
        <v>10490.88</v>
      </c>
      <c r="H126" s="11"/>
      <c r="I126" s="11"/>
      <c r="J126" s="11"/>
      <c r="K126" s="13"/>
    </row>
    <row r="127" spans="1:11" ht="15.75" thickBot="1" x14ac:dyDescent="0.25">
      <c r="A127" s="16"/>
      <c r="B127" s="11"/>
      <c r="C127" s="11"/>
      <c r="D127" s="56" t="s">
        <v>6</v>
      </c>
      <c r="E127" s="30"/>
      <c r="F127" s="19">
        <f>SUM(F120:F126)</f>
        <v>14156573</v>
      </c>
      <c r="G127" s="70">
        <f>SUM(G120:G126)</f>
        <v>12995395.08</v>
      </c>
      <c r="H127" s="11"/>
      <c r="I127" s="11"/>
      <c r="J127" s="11"/>
      <c r="K127" s="13"/>
    </row>
    <row r="128" spans="1:11" ht="15" x14ac:dyDescent="0.2">
      <c r="A128" s="16"/>
      <c r="B128" s="11"/>
      <c r="C128" s="11"/>
      <c r="D128" s="43"/>
      <c r="E128" s="11"/>
      <c r="F128" s="12"/>
      <c r="G128" s="12"/>
      <c r="H128" s="11"/>
      <c r="I128" s="11"/>
      <c r="J128" s="11"/>
      <c r="K128" s="13"/>
    </row>
    <row r="129" spans="1:11" ht="31.5" customHeight="1" x14ac:dyDescent="0.2">
      <c r="A129" s="16"/>
      <c r="B129" s="11"/>
      <c r="C129" s="11"/>
      <c r="D129" s="149" t="str">
        <f>B114</f>
        <v>Blue Ridge CTC</v>
      </c>
      <c r="E129" s="149"/>
      <c r="F129" s="60" t="s">
        <v>9</v>
      </c>
      <c r="G129" s="137" t="s">
        <v>101</v>
      </c>
      <c r="H129" s="137"/>
      <c r="I129" s="11"/>
      <c r="J129" s="11"/>
      <c r="K129" s="13"/>
    </row>
    <row r="130" spans="1:11" ht="15.75" x14ac:dyDescent="0.2">
      <c r="A130" s="16"/>
      <c r="B130" s="11"/>
      <c r="C130" s="11"/>
      <c r="D130" s="115" t="s">
        <v>12</v>
      </c>
      <c r="E130" s="115"/>
      <c r="F130" s="22">
        <f>C114</f>
        <v>7830842</v>
      </c>
      <c r="G130" s="117">
        <f>C118</f>
        <v>3731076</v>
      </c>
      <c r="H130" s="117"/>
      <c r="I130" s="11"/>
      <c r="J130" s="11"/>
      <c r="K130" s="13"/>
    </row>
    <row r="131" spans="1:11" ht="15.75" x14ac:dyDescent="0.2">
      <c r="A131" s="16"/>
      <c r="B131" s="11"/>
      <c r="C131" s="11"/>
      <c r="D131" s="115" t="s">
        <v>13</v>
      </c>
      <c r="E131" s="115"/>
      <c r="F131" s="33"/>
      <c r="G131" s="117"/>
      <c r="H131" s="117"/>
      <c r="I131" s="11"/>
      <c r="J131" s="11"/>
      <c r="K131" s="13"/>
    </row>
    <row r="132" spans="1:11" ht="15.75" x14ac:dyDescent="0.2">
      <c r="A132" s="16"/>
      <c r="B132" s="11"/>
      <c r="C132" s="11"/>
      <c r="D132" s="11"/>
      <c r="E132" s="35" t="s">
        <v>10</v>
      </c>
      <c r="F132" s="22">
        <f>F120</f>
        <v>0</v>
      </c>
      <c r="G132" s="117" t="s">
        <v>40</v>
      </c>
      <c r="H132" s="117"/>
      <c r="I132" s="11"/>
      <c r="J132" s="11"/>
      <c r="K132" s="13"/>
    </row>
    <row r="133" spans="1:11" ht="15.75" x14ac:dyDescent="0.2">
      <c r="A133" s="16"/>
      <c r="B133" s="11"/>
      <c r="C133" s="11"/>
      <c r="D133" s="33"/>
      <c r="E133" s="33" t="s">
        <v>11</v>
      </c>
      <c r="F133" s="22">
        <f>F127</f>
        <v>14156573</v>
      </c>
      <c r="G133" s="117">
        <f>G127</f>
        <v>12995395.08</v>
      </c>
      <c r="H133" s="117"/>
      <c r="I133" s="11"/>
      <c r="J133" s="11"/>
      <c r="K133" s="13"/>
    </row>
    <row r="134" spans="1:11" ht="16.5" thickBot="1" x14ac:dyDescent="0.25">
      <c r="A134" s="16"/>
      <c r="B134" s="11"/>
      <c r="C134" s="11"/>
      <c r="D134" s="115" t="s">
        <v>14</v>
      </c>
      <c r="E134" s="115"/>
      <c r="F134" s="23">
        <f>J120</f>
        <v>0</v>
      </c>
      <c r="G134" s="124">
        <f>K120</f>
        <v>0</v>
      </c>
      <c r="H134" s="124"/>
      <c r="I134" s="11"/>
      <c r="J134" s="11"/>
      <c r="K134" s="13"/>
    </row>
    <row r="135" spans="1:11" ht="15.75" x14ac:dyDescent="0.2">
      <c r="A135" s="16"/>
      <c r="B135" s="11"/>
      <c r="C135" s="11"/>
      <c r="D135" s="116" t="s">
        <v>15</v>
      </c>
      <c r="E135" s="116"/>
      <c r="F135" s="61">
        <f>SUM(F130,F132:F134)</f>
        <v>21987415</v>
      </c>
      <c r="G135" s="117">
        <f>SUM(G130,G132:G134)</f>
        <v>16726471.08</v>
      </c>
      <c r="H135" s="117"/>
      <c r="I135" s="11"/>
      <c r="J135" s="11"/>
      <c r="K135" s="13"/>
    </row>
    <row r="136" spans="1:11" ht="15.75" x14ac:dyDescent="0.2">
      <c r="A136" s="16"/>
      <c r="B136" s="11"/>
      <c r="C136" s="11"/>
      <c r="D136" s="34"/>
      <c r="E136" s="34"/>
      <c r="F136" s="62"/>
      <c r="G136" s="63"/>
      <c r="H136" s="63"/>
      <c r="I136" s="11"/>
      <c r="J136" s="11"/>
      <c r="K136" s="13"/>
    </row>
    <row r="137" spans="1:11" ht="16.5" thickBot="1" x14ac:dyDescent="0.25">
      <c r="A137" s="16"/>
      <c r="B137" s="11"/>
      <c r="C137" s="11"/>
      <c r="D137" s="34"/>
      <c r="E137" s="34"/>
      <c r="F137" s="62"/>
      <c r="G137" s="63"/>
      <c r="H137" s="63"/>
      <c r="I137" s="11"/>
      <c r="J137" s="11"/>
      <c r="K137" s="13"/>
    </row>
    <row r="138" spans="1:11" ht="21" thickBot="1" x14ac:dyDescent="0.25">
      <c r="A138" s="138" t="s">
        <v>31</v>
      </c>
      <c r="B138" s="139"/>
      <c r="C138" s="139"/>
      <c r="D138" s="139"/>
      <c r="E138" s="139"/>
      <c r="F138" s="139"/>
      <c r="G138" s="139"/>
      <c r="H138" s="139"/>
      <c r="I138" s="139"/>
      <c r="J138" s="139"/>
      <c r="K138" s="141"/>
    </row>
    <row r="139" spans="1:11" ht="18.75" thickBot="1" x14ac:dyDescent="0.25">
      <c r="A139" s="126" t="s">
        <v>0</v>
      </c>
      <c r="B139" s="127"/>
      <c r="C139" s="127"/>
      <c r="D139" s="126" t="s">
        <v>1</v>
      </c>
      <c r="E139" s="128"/>
      <c r="F139" s="128"/>
      <c r="G139" s="129"/>
      <c r="H139" s="126" t="s">
        <v>7</v>
      </c>
      <c r="I139" s="128"/>
      <c r="J139" s="128"/>
      <c r="K139" s="129"/>
    </row>
    <row r="140" spans="1:11" ht="45.75" thickBot="1" x14ac:dyDescent="0.25">
      <c r="A140" s="2" t="s">
        <v>2</v>
      </c>
      <c r="B140" s="3" t="s">
        <v>3</v>
      </c>
      <c r="C140" s="4" t="s">
        <v>5</v>
      </c>
      <c r="D140" s="5" t="s">
        <v>2</v>
      </c>
      <c r="E140" s="5" t="s">
        <v>3</v>
      </c>
      <c r="F140" s="6" t="s">
        <v>4</v>
      </c>
      <c r="G140" s="67" t="s">
        <v>102</v>
      </c>
      <c r="H140" s="5" t="s">
        <v>2</v>
      </c>
      <c r="I140" s="5" t="s">
        <v>3</v>
      </c>
      <c r="J140" s="6" t="s">
        <v>4</v>
      </c>
      <c r="K140" s="67" t="s">
        <v>102</v>
      </c>
    </row>
    <row r="141" spans="1:11" ht="15" x14ac:dyDescent="0.2">
      <c r="A141" s="42" t="s">
        <v>30</v>
      </c>
      <c r="B141" s="11" t="s">
        <v>31</v>
      </c>
      <c r="C141" s="45">
        <v>10319284</v>
      </c>
      <c r="D141" s="52"/>
      <c r="E141" s="54"/>
      <c r="F141" s="82"/>
      <c r="G141" s="69"/>
      <c r="H141" s="7"/>
      <c r="I141" s="8"/>
      <c r="J141" s="9"/>
      <c r="K141" s="71"/>
    </row>
    <row r="142" spans="1:11" ht="15.75" x14ac:dyDescent="0.2">
      <c r="A142" s="130" t="s">
        <v>6</v>
      </c>
      <c r="B142" s="116"/>
      <c r="C142" s="12">
        <f>C141</f>
        <v>10319284</v>
      </c>
      <c r="D142" s="10"/>
      <c r="E142" s="13"/>
      <c r="F142" s="14"/>
      <c r="G142" s="72"/>
      <c r="H142" s="10"/>
      <c r="I142" s="13"/>
      <c r="J142" s="14"/>
      <c r="K142" s="72"/>
    </row>
    <row r="143" spans="1:11" ht="15" x14ac:dyDescent="0.2">
      <c r="A143" s="16"/>
      <c r="B143" s="11"/>
      <c r="C143" s="11"/>
      <c r="D143" s="10"/>
      <c r="E143" s="13"/>
      <c r="F143" s="14"/>
      <c r="G143" s="72"/>
      <c r="H143" s="10"/>
      <c r="I143" s="13"/>
      <c r="J143" s="14"/>
      <c r="K143" s="72"/>
    </row>
    <row r="144" spans="1:11" ht="15" x14ac:dyDescent="0.2">
      <c r="A144" s="131" t="s">
        <v>100</v>
      </c>
      <c r="B144" s="132"/>
      <c r="C144" s="132"/>
      <c r="D144" s="10"/>
      <c r="E144" s="13"/>
      <c r="F144" s="14"/>
      <c r="G144" s="72"/>
      <c r="H144" s="10"/>
      <c r="I144" s="13"/>
      <c r="J144" s="14"/>
      <c r="K144" s="72"/>
    </row>
    <row r="145" spans="1:11" ht="15" x14ac:dyDescent="0.2">
      <c r="A145" s="17"/>
      <c r="B145" s="11"/>
      <c r="C145" s="12"/>
      <c r="D145" s="10"/>
      <c r="E145" s="13"/>
      <c r="F145" s="14"/>
      <c r="G145" s="72"/>
      <c r="H145" s="10"/>
      <c r="I145" s="13"/>
      <c r="J145" s="14"/>
      <c r="K145" s="72"/>
    </row>
    <row r="146" spans="1:11" ht="15.75" thickBot="1" x14ac:dyDescent="0.25">
      <c r="A146" s="17"/>
      <c r="B146" s="11"/>
      <c r="C146" s="15">
        <f>C141-5449556</f>
        <v>4869728</v>
      </c>
      <c r="D146" s="10"/>
      <c r="E146" s="13"/>
      <c r="F146" s="18"/>
      <c r="G146" s="73"/>
      <c r="H146" s="10"/>
      <c r="I146" s="13"/>
      <c r="J146" s="18"/>
      <c r="K146" s="73"/>
    </row>
    <row r="147" spans="1:11" ht="16.5" thickBot="1" x14ac:dyDescent="0.25">
      <c r="A147" s="144" t="s">
        <v>6</v>
      </c>
      <c r="B147" s="146"/>
      <c r="C147" s="15">
        <f>SUM(C145:C146)</f>
        <v>4869728</v>
      </c>
      <c r="D147" s="144" t="s">
        <v>6</v>
      </c>
      <c r="E147" s="145"/>
      <c r="F147" s="18">
        <f>SUM(F141:F146)</f>
        <v>0</v>
      </c>
      <c r="G147" s="73">
        <f>SUM(G141:G146)</f>
        <v>0</v>
      </c>
      <c r="H147" s="144" t="s">
        <v>6</v>
      </c>
      <c r="I147" s="145"/>
      <c r="J147" s="18">
        <f>SUM(J141:J146)</f>
        <v>0</v>
      </c>
      <c r="K147" s="73">
        <f>SUM(K141:K146)</f>
        <v>0</v>
      </c>
    </row>
    <row r="148" spans="1:11" ht="39.6" customHeight="1" thickBot="1" x14ac:dyDescent="0.25">
      <c r="A148" s="16"/>
      <c r="B148" s="11"/>
      <c r="C148" s="11"/>
      <c r="D148" s="126" t="s">
        <v>8</v>
      </c>
      <c r="E148" s="128"/>
      <c r="F148" s="128"/>
      <c r="G148" s="129"/>
      <c r="H148" s="11"/>
      <c r="I148" s="11"/>
      <c r="J148" s="11"/>
      <c r="K148" s="13"/>
    </row>
    <row r="149" spans="1:11" ht="45.75" thickBot="1" x14ac:dyDescent="0.25">
      <c r="A149" s="16"/>
      <c r="B149" s="11"/>
      <c r="C149" s="11"/>
      <c r="D149" s="5" t="s">
        <v>2</v>
      </c>
      <c r="E149" s="5" t="s">
        <v>3</v>
      </c>
      <c r="F149" s="6" t="s">
        <v>4</v>
      </c>
      <c r="G149" s="67" t="s">
        <v>102</v>
      </c>
      <c r="H149" s="11"/>
      <c r="I149" s="11"/>
      <c r="J149" s="11"/>
      <c r="K149" s="13"/>
    </row>
    <row r="150" spans="1:11" ht="60" x14ac:dyDescent="0.2">
      <c r="A150" s="16"/>
      <c r="B150" s="11"/>
      <c r="C150" s="11"/>
      <c r="D150" s="49" t="s">
        <v>74</v>
      </c>
      <c r="E150" s="55" t="s">
        <v>49</v>
      </c>
      <c r="F150" s="51">
        <v>428540</v>
      </c>
      <c r="G150" s="68">
        <v>195272.39</v>
      </c>
      <c r="H150" s="11"/>
      <c r="I150" s="11"/>
      <c r="J150" s="11"/>
      <c r="K150" s="13"/>
    </row>
    <row r="151" spans="1:11" ht="45" x14ac:dyDescent="0.2">
      <c r="A151" s="16"/>
      <c r="B151" s="11"/>
      <c r="C151" s="11"/>
      <c r="D151" s="52" t="s">
        <v>75</v>
      </c>
      <c r="E151" s="54" t="s">
        <v>47</v>
      </c>
      <c r="F151" s="82">
        <v>16873020</v>
      </c>
      <c r="G151" s="69">
        <v>22925376.75</v>
      </c>
      <c r="H151" s="11"/>
      <c r="I151" s="11"/>
      <c r="J151" s="11"/>
      <c r="K151" s="13"/>
    </row>
    <row r="152" spans="1:11" ht="60" x14ac:dyDescent="0.2">
      <c r="A152" s="16"/>
      <c r="B152" s="11"/>
      <c r="C152" s="11"/>
      <c r="D152" s="52" t="s">
        <v>76</v>
      </c>
      <c r="E152" s="54" t="s">
        <v>51</v>
      </c>
      <c r="F152" s="82">
        <v>700000</v>
      </c>
      <c r="G152" s="69">
        <v>544906.71</v>
      </c>
      <c r="H152" s="11"/>
      <c r="I152" s="11"/>
      <c r="J152" s="11"/>
      <c r="K152" s="13"/>
    </row>
    <row r="153" spans="1:11" ht="45" x14ac:dyDescent="0.2">
      <c r="A153" s="16"/>
      <c r="B153" s="11"/>
      <c r="C153" s="11"/>
      <c r="D153" s="52" t="s">
        <v>77</v>
      </c>
      <c r="E153" s="54" t="s">
        <v>42</v>
      </c>
      <c r="F153" s="82">
        <v>2945500</v>
      </c>
      <c r="G153" s="69">
        <v>2477296.81</v>
      </c>
      <c r="H153" s="11"/>
      <c r="I153" s="11"/>
      <c r="J153" s="11"/>
      <c r="K153" s="13"/>
    </row>
    <row r="154" spans="1:11" ht="29.45" customHeight="1" x14ac:dyDescent="0.2">
      <c r="A154" s="16"/>
      <c r="B154" s="11"/>
      <c r="C154" s="11"/>
      <c r="D154" s="52" t="s">
        <v>78</v>
      </c>
      <c r="E154" s="54" t="s">
        <v>59</v>
      </c>
      <c r="F154" s="82">
        <v>1660130</v>
      </c>
      <c r="G154" s="69">
        <v>25424.7</v>
      </c>
      <c r="H154" s="11"/>
      <c r="I154" s="11"/>
      <c r="J154" s="11"/>
      <c r="K154" s="13"/>
    </row>
    <row r="155" spans="1:11" ht="45.75" thickBot="1" x14ac:dyDescent="0.25">
      <c r="A155" s="16"/>
      <c r="B155" s="11"/>
      <c r="C155" s="11"/>
      <c r="D155" s="52" t="s">
        <v>79</v>
      </c>
      <c r="E155" s="54" t="s">
        <v>61</v>
      </c>
      <c r="F155" s="82">
        <v>2253087</v>
      </c>
      <c r="G155" s="69">
        <v>39897.980000000003</v>
      </c>
      <c r="H155" s="11"/>
      <c r="I155" s="11"/>
      <c r="J155" s="11"/>
      <c r="K155" s="13"/>
    </row>
    <row r="156" spans="1:11" ht="15.75" thickBot="1" x14ac:dyDescent="0.25">
      <c r="A156" s="16"/>
      <c r="B156" s="11"/>
      <c r="C156" s="11"/>
      <c r="D156" s="88" t="s">
        <v>6</v>
      </c>
      <c r="E156" s="89"/>
      <c r="F156" s="90">
        <f>SUM(F150:F155)</f>
        <v>24860277</v>
      </c>
      <c r="G156" s="70">
        <f>SUM(G150:G155)</f>
        <v>26208175.34</v>
      </c>
      <c r="H156" s="11"/>
      <c r="I156" s="11"/>
      <c r="J156" s="11"/>
      <c r="K156" s="13"/>
    </row>
    <row r="157" spans="1:11" ht="15" x14ac:dyDescent="0.2">
      <c r="A157" s="16"/>
      <c r="B157" s="11"/>
      <c r="C157" s="11"/>
      <c r="D157" s="43"/>
      <c r="E157" s="11"/>
      <c r="F157" s="12"/>
      <c r="G157" s="12"/>
      <c r="H157" s="11"/>
      <c r="I157" s="11"/>
      <c r="J157" s="11"/>
      <c r="K157" s="13"/>
    </row>
    <row r="158" spans="1:11" ht="31.5" customHeight="1" x14ac:dyDescent="0.2">
      <c r="A158" s="16"/>
      <c r="B158" s="11"/>
      <c r="C158" s="11"/>
      <c r="D158" s="149" t="str">
        <f>B141</f>
        <v>WVU at Parkersburg</v>
      </c>
      <c r="E158" s="149"/>
      <c r="F158" s="60" t="s">
        <v>9</v>
      </c>
      <c r="G158" s="137" t="s">
        <v>101</v>
      </c>
      <c r="H158" s="137"/>
      <c r="I158" s="11"/>
      <c r="J158" s="11"/>
      <c r="K158" s="13"/>
    </row>
    <row r="159" spans="1:11" ht="15.75" x14ac:dyDescent="0.2">
      <c r="A159" s="16"/>
      <c r="B159" s="11"/>
      <c r="C159" s="11"/>
      <c r="D159" s="115" t="s">
        <v>12</v>
      </c>
      <c r="E159" s="115"/>
      <c r="F159" s="22">
        <f>C141</f>
        <v>10319284</v>
      </c>
      <c r="G159" s="117">
        <f>C147</f>
        <v>4869728</v>
      </c>
      <c r="H159" s="117"/>
      <c r="I159" s="11"/>
      <c r="J159" s="11"/>
      <c r="K159" s="13"/>
    </row>
    <row r="160" spans="1:11" ht="15.75" x14ac:dyDescent="0.2">
      <c r="A160" s="16"/>
      <c r="B160" s="11"/>
      <c r="C160" s="11"/>
      <c r="D160" s="115" t="s">
        <v>13</v>
      </c>
      <c r="E160" s="115"/>
      <c r="F160" s="33"/>
      <c r="G160" s="117"/>
      <c r="H160" s="117"/>
      <c r="I160" s="11"/>
      <c r="J160" s="11"/>
      <c r="K160" s="13"/>
    </row>
    <row r="161" spans="1:11" ht="15.75" x14ac:dyDescent="0.2">
      <c r="A161" s="16"/>
      <c r="B161" s="11"/>
      <c r="C161" s="11"/>
      <c r="D161" s="11"/>
      <c r="E161" s="35" t="s">
        <v>10</v>
      </c>
      <c r="F161" s="22">
        <f>F147</f>
        <v>0</v>
      </c>
      <c r="G161" s="117">
        <f>G141</f>
        <v>0</v>
      </c>
      <c r="H161" s="117"/>
      <c r="I161" s="11"/>
      <c r="J161" s="11"/>
      <c r="K161" s="13"/>
    </row>
    <row r="162" spans="1:11" ht="15.75" x14ac:dyDescent="0.2">
      <c r="A162" s="16"/>
      <c r="B162" s="11"/>
      <c r="C162" s="11"/>
      <c r="D162" s="33"/>
      <c r="E162" s="33" t="s">
        <v>11</v>
      </c>
      <c r="F162" s="22">
        <f>F156</f>
        <v>24860277</v>
      </c>
      <c r="G162" s="117">
        <f>G156</f>
        <v>26208175.34</v>
      </c>
      <c r="H162" s="117"/>
      <c r="I162" s="11"/>
      <c r="J162" s="11"/>
      <c r="K162" s="13"/>
    </row>
    <row r="163" spans="1:11" ht="16.5" thickBot="1" x14ac:dyDescent="0.25">
      <c r="A163" s="16"/>
      <c r="B163" s="11"/>
      <c r="C163" s="11"/>
      <c r="D163" s="115" t="s">
        <v>14</v>
      </c>
      <c r="E163" s="115"/>
      <c r="F163" s="23">
        <f>J149</f>
        <v>0</v>
      </c>
      <c r="G163" s="124">
        <f>K149</f>
        <v>0</v>
      </c>
      <c r="H163" s="124"/>
      <c r="I163" s="11"/>
      <c r="J163" s="11"/>
      <c r="K163" s="13"/>
    </row>
    <row r="164" spans="1:11" ht="15.75" x14ac:dyDescent="0.2">
      <c r="A164" s="16"/>
      <c r="B164" s="11"/>
      <c r="C164" s="11"/>
      <c r="D164" s="116" t="s">
        <v>15</v>
      </c>
      <c r="E164" s="116"/>
      <c r="F164" s="61">
        <f>SUM(F159,F161:F163)</f>
        <v>35179561</v>
      </c>
      <c r="G164" s="117">
        <f>SUM(G159,G161:G163)</f>
        <v>31077903.34</v>
      </c>
      <c r="H164" s="117"/>
      <c r="I164" s="11"/>
      <c r="J164" s="11"/>
      <c r="K164" s="13"/>
    </row>
    <row r="165" spans="1:11" ht="15.75" x14ac:dyDescent="0.2">
      <c r="A165" s="16"/>
      <c r="B165" s="11"/>
      <c r="C165" s="11"/>
      <c r="D165" s="34"/>
      <c r="E165" s="34"/>
      <c r="F165" s="62"/>
      <c r="G165" s="63"/>
      <c r="H165" s="63"/>
      <c r="I165" s="11"/>
      <c r="J165" s="11"/>
      <c r="K165" s="13"/>
    </row>
    <row r="166" spans="1:11" ht="16.5" thickBot="1" x14ac:dyDescent="0.25">
      <c r="A166" s="16"/>
      <c r="B166" s="11"/>
      <c r="C166" s="11"/>
      <c r="D166" s="34"/>
      <c r="E166" s="34"/>
      <c r="F166" s="62"/>
      <c r="G166" s="63"/>
      <c r="H166" s="63"/>
      <c r="I166" s="11"/>
      <c r="J166" s="11"/>
      <c r="K166" s="13"/>
    </row>
    <row r="167" spans="1:11" ht="21" thickBot="1" x14ac:dyDescent="0.25">
      <c r="A167" s="138" t="s">
        <v>33</v>
      </c>
      <c r="B167" s="139"/>
      <c r="C167" s="139"/>
      <c r="D167" s="139"/>
      <c r="E167" s="139"/>
      <c r="F167" s="139"/>
      <c r="G167" s="139"/>
      <c r="H167" s="139"/>
      <c r="I167" s="139"/>
      <c r="J167" s="139"/>
      <c r="K167" s="141"/>
    </row>
    <row r="168" spans="1:11" ht="18.75" thickBot="1" x14ac:dyDescent="0.25">
      <c r="A168" s="126" t="s">
        <v>0</v>
      </c>
      <c r="B168" s="127"/>
      <c r="C168" s="127"/>
      <c r="D168" s="126" t="s">
        <v>1</v>
      </c>
      <c r="E168" s="128"/>
      <c r="F168" s="128"/>
      <c r="G168" s="129"/>
      <c r="H168" s="126" t="s">
        <v>7</v>
      </c>
      <c r="I168" s="128"/>
      <c r="J168" s="128"/>
      <c r="K168" s="129"/>
    </row>
    <row r="169" spans="1:11" ht="45.75" thickBot="1" x14ac:dyDescent="0.25">
      <c r="A169" s="2" t="s">
        <v>2</v>
      </c>
      <c r="B169" s="3" t="s">
        <v>3</v>
      </c>
      <c r="C169" s="4" t="s">
        <v>5</v>
      </c>
      <c r="D169" s="5" t="s">
        <v>2</v>
      </c>
      <c r="E169" s="5" t="s">
        <v>3</v>
      </c>
      <c r="F169" s="6" t="s">
        <v>4</v>
      </c>
      <c r="G169" s="67" t="s">
        <v>102</v>
      </c>
      <c r="H169" s="5" t="s">
        <v>2</v>
      </c>
      <c r="I169" s="5" t="s">
        <v>3</v>
      </c>
      <c r="J169" s="6" t="s">
        <v>4</v>
      </c>
      <c r="K169" s="67" t="s">
        <v>102</v>
      </c>
    </row>
    <row r="170" spans="1:11" ht="15" x14ac:dyDescent="0.2">
      <c r="A170" s="42" t="s">
        <v>32</v>
      </c>
      <c r="B170" s="11" t="s">
        <v>33</v>
      </c>
      <c r="C170" s="12">
        <v>8241823</v>
      </c>
      <c r="D170" s="7"/>
      <c r="E170" s="8"/>
      <c r="F170" s="9"/>
      <c r="G170" s="71"/>
      <c r="H170" s="7"/>
      <c r="I170" s="8"/>
      <c r="J170" s="9"/>
      <c r="K170" s="71"/>
    </row>
    <row r="171" spans="1:11" ht="15.75" x14ac:dyDescent="0.2">
      <c r="A171" s="130" t="s">
        <v>6</v>
      </c>
      <c r="B171" s="116"/>
      <c r="C171" s="12">
        <f>C170</f>
        <v>8241823</v>
      </c>
      <c r="D171" s="10"/>
      <c r="E171" s="13"/>
      <c r="F171" s="14"/>
      <c r="G171" s="72"/>
      <c r="H171" s="10"/>
      <c r="I171" s="13"/>
      <c r="J171" s="14"/>
      <c r="K171" s="72"/>
    </row>
    <row r="172" spans="1:11" ht="15" x14ac:dyDescent="0.2">
      <c r="A172" s="16"/>
      <c r="B172" s="11"/>
      <c r="C172" s="11"/>
      <c r="D172" s="10"/>
      <c r="E172" s="13"/>
      <c r="F172" s="14"/>
      <c r="G172" s="72"/>
      <c r="H172" s="10"/>
      <c r="I172" s="13"/>
      <c r="J172" s="14"/>
      <c r="K172" s="72"/>
    </row>
    <row r="173" spans="1:11" ht="15" x14ac:dyDescent="0.2">
      <c r="A173" s="131" t="s">
        <v>100</v>
      </c>
      <c r="B173" s="132"/>
      <c r="C173" s="132"/>
      <c r="D173" s="10"/>
      <c r="E173" s="13"/>
      <c r="F173" s="14"/>
      <c r="G173" s="72"/>
      <c r="H173" s="10"/>
      <c r="I173" s="13"/>
      <c r="J173" s="14"/>
      <c r="K173" s="72"/>
    </row>
    <row r="174" spans="1:11" ht="15" x14ac:dyDescent="0.2">
      <c r="A174" s="17"/>
      <c r="B174" s="11"/>
      <c r="C174" s="12">
        <f>C170-3724479</f>
        <v>4517344</v>
      </c>
      <c r="D174" s="10"/>
      <c r="E174" s="13"/>
      <c r="F174" s="14"/>
      <c r="G174" s="72"/>
      <c r="H174" s="10"/>
      <c r="I174" s="13"/>
      <c r="J174" s="14"/>
      <c r="K174" s="72"/>
    </row>
    <row r="175" spans="1:11" ht="16.5" thickBot="1" x14ac:dyDescent="0.25">
      <c r="A175" s="144" t="s">
        <v>6</v>
      </c>
      <c r="B175" s="146"/>
      <c r="C175" s="15">
        <f>SUM(C174:C174)</f>
        <v>4517344</v>
      </c>
      <c r="D175" s="144" t="s">
        <v>6</v>
      </c>
      <c r="E175" s="145"/>
      <c r="F175" s="18">
        <f>SUM(F170:F174)</f>
        <v>0</v>
      </c>
      <c r="G175" s="73">
        <f>SUM(G170:G174)</f>
        <v>0</v>
      </c>
      <c r="H175" s="144" t="s">
        <v>6</v>
      </c>
      <c r="I175" s="145"/>
      <c r="J175" s="18">
        <f>SUM(J170:J174)</f>
        <v>0</v>
      </c>
      <c r="K175" s="73">
        <f>SUM(K170:K174)</f>
        <v>0</v>
      </c>
    </row>
    <row r="176" spans="1:11" ht="34.15" customHeight="1" thickBot="1" x14ac:dyDescent="0.25">
      <c r="A176" s="16"/>
      <c r="B176" s="11"/>
      <c r="C176" s="11"/>
      <c r="D176" s="126" t="s">
        <v>8</v>
      </c>
      <c r="E176" s="128"/>
      <c r="F176" s="128"/>
      <c r="G176" s="129"/>
      <c r="H176" s="11"/>
      <c r="I176" s="11"/>
      <c r="J176" s="11"/>
      <c r="K176" s="13"/>
    </row>
    <row r="177" spans="1:11" ht="45.75" thickBot="1" x14ac:dyDescent="0.25">
      <c r="A177" s="16"/>
      <c r="B177" s="11"/>
      <c r="C177" s="11"/>
      <c r="D177" s="5" t="s">
        <v>2</v>
      </c>
      <c r="E177" s="5" t="s">
        <v>3</v>
      </c>
      <c r="F177" s="6" t="s">
        <v>4</v>
      </c>
      <c r="G177" s="67" t="s">
        <v>102</v>
      </c>
      <c r="H177" s="11"/>
      <c r="I177" s="11"/>
      <c r="J177" s="11"/>
      <c r="K177" s="13"/>
    </row>
    <row r="178" spans="1:11" ht="30" x14ac:dyDescent="0.2">
      <c r="A178" s="16"/>
      <c r="B178" s="11"/>
      <c r="C178" s="11"/>
      <c r="D178" s="98">
        <v>4677</v>
      </c>
      <c r="E178" s="55" t="s">
        <v>59</v>
      </c>
      <c r="F178" s="105">
        <v>0</v>
      </c>
      <c r="G178" s="68">
        <v>3610.72</v>
      </c>
      <c r="H178" s="11"/>
      <c r="I178" s="11"/>
      <c r="J178" s="11"/>
      <c r="K178" s="13"/>
    </row>
    <row r="179" spans="1:11" ht="30" x14ac:dyDescent="0.2">
      <c r="A179" s="16"/>
      <c r="B179" s="11"/>
      <c r="C179" s="11"/>
      <c r="D179" s="92" t="s">
        <v>96</v>
      </c>
      <c r="E179" s="101" t="s">
        <v>58</v>
      </c>
      <c r="F179" s="106">
        <v>0</v>
      </c>
      <c r="G179" s="69">
        <v>671.06</v>
      </c>
      <c r="H179" s="11"/>
      <c r="I179" s="11"/>
      <c r="J179" s="11"/>
      <c r="K179" s="13"/>
    </row>
    <row r="180" spans="1:11" ht="45" x14ac:dyDescent="0.2">
      <c r="A180" s="16"/>
      <c r="B180" s="11"/>
      <c r="C180" s="11"/>
      <c r="D180" s="92">
        <v>4680</v>
      </c>
      <c r="E180" s="99" t="s">
        <v>47</v>
      </c>
      <c r="F180" s="82">
        <v>8417340</v>
      </c>
      <c r="G180" s="69">
        <v>9789218.6500000004</v>
      </c>
      <c r="H180" s="11"/>
      <c r="I180" s="11"/>
      <c r="J180" s="11"/>
      <c r="K180" s="13"/>
    </row>
    <row r="181" spans="1:11" ht="60" x14ac:dyDescent="0.2">
      <c r="A181" s="16"/>
      <c r="B181" s="11"/>
      <c r="C181" s="11"/>
      <c r="D181" s="92">
        <v>4681</v>
      </c>
      <c r="E181" s="99" t="s">
        <v>49</v>
      </c>
      <c r="F181" s="82">
        <v>5600</v>
      </c>
      <c r="G181" s="69">
        <v>729696.94</v>
      </c>
      <c r="H181" s="11"/>
      <c r="I181" s="11"/>
      <c r="J181" s="11"/>
      <c r="K181" s="13"/>
    </row>
    <row r="182" spans="1:11" ht="60" x14ac:dyDescent="0.2">
      <c r="A182" s="16"/>
      <c r="B182" s="11"/>
      <c r="C182" s="11"/>
      <c r="D182" s="92">
        <v>4682</v>
      </c>
      <c r="E182" s="99" t="s">
        <v>51</v>
      </c>
      <c r="F182" s="82">
        <v>300000</v>
      </c>
      <c r="G182" s="69">
        <v>364703.16</v>
      </c>
      <c r="H182" s="11"/>
      <c r="I182" s="11"/>
      <c r="J182" s="11"/>
      <c r="K182" s="13"/>
    </row>
    <row r="183" spans="1:11" ht="45" x14ac:dyDescent="0.2">
      <c r="A183" s="16"/>
      <c r="B183" s="11"/>
      <c r="C183" s="11"/>
      <c r="D183" s="92">
        <v>4683</v>
      </c>
      <c r="E183" s="99" t="s">
        <v>42</v>
      </c>
      <c r="F183" s="82">
        <v>3866890</v>
      </c>
      <c r="G183" s="69">
        <v>1437588.39</v>
      </c>
      <c r="H183" s="11"/>
      <c r="I183" s="11"/>
      <c r="J183" s="11"/>
      <c r="K183" s="13"/>
    </row>
    <row r="184" spans="1:11" ht="45.75" thickBot="1" x14ac:dyDescent="0.25">
      <c r="A184" s="16"/>
      <c r="B184" s="11"/>
      <c r="C184" s="11"/>
      <c r="D184" s="93">
        <v>8772</v>
      </c>
      <c r="E184" s="100" t="s">
        <v>61</v>
      </c>
      <c r="F184" s="83">
        <v>1623218</v>
      </c>
      <c r="G184" s="74">
        <v>80371.83</v>
      </c>
      <c r="H184" s="11"/>
      <c r="I184" s="11"/>
      <c r="J184" s="11"/>
      <c r="K184" s="13"/>
    </row>
    <row r="185" spans="1:11" ht="15.75" thickBot="1" x14ac:dyDescent="0.25">
      <c r="A185" s="16"/>
      <c r="B185" s="11"/>
      <c r="C185" s="11"/>
      <c r="D185" s="56" t="s">
        <v>6</v>
      </c>
      <c r="E185" s="30"/>
      <c r="F185" s="18">
        <f>SUM(F178:F184)</f>
        <v>14213048</v>
      </c>
      <c r="G185" s="70">
        <f>SUM(G178:G184)</f>
        <v>12405860.75</v>
      </c>
      <c r="H185" s="11"/>
      <c r="I185" s="11"/>
      <c r="J185" s="11"/>
      <c r="K185" s="13"/>
    </row>
    <row r="186" spans="1:11" ht="15" x14ac:dyDescent="0.2">
      <c r="A186" s="16"/>
      <c r="B186" s="11"/>
      <c r="C186" s="11"/>
      <c r="D186" s="43"/>
      <c r="E186" s="11"/>
      <c r="F186" s="12"/>
      <c r="G186" s="12"/>
      <c r="H186" s="11"/>
      <c r="I186" s="11"/>
      <c r="J186" s="11"/>
      <c r="K186" s="13"/>
    </row>
    <row r="187" spans="1:11" ht="31.15" customHeight="1" x14ac:dyDescent="0.2">
      <c r="A187" s="16"/>
      <c r="B187" s="11"/>
      <c r="C187" s="11"/>
      <c r="D187" s="147" t="str">
        <f>B170</f>
        <v>Southern WV CTC</v>
      </c>
      <c r="E187" s="133"/>
      <c r="F187" s="32" t="s">
        <v>9</v>
      </c>
      <c r="G187" s="137" t="s">
        <v>101</v>
      </c>
      <c r="H187" s="137"/>
      <c r="I187" s="11"/>
      <c r="J187" s="11"/>
      <c r="K187" s="13"/>
    </row>
    <row r="188" spans="1:11" ht="15.75" x14ac:dyDescent="0.2">
      <c r="A188" s="16"/>
      <c r="B188" s="11"/>
      <c r="C188" s="11"/>
      <c r="D188" s="115" t="s">
        <v>12</v>
      </c>
      <c r="E188" s="115"/>
      <c r="F188" s="22">
        <f>C170</f>
        <v>8241823</v>
      </c>
      <c r="G188" s="117">
        <f>C174</f>
        <v>4517344</v>
      </c>
      <c r="H188" s="117"/>
      <c r="I188" s="11"/>
      <c r="J188" s="11"/>
      <c r="K188" s="13"/>
    </row>
    <row r="189" spans="1:11" ht="15.75" x14ac:dyDescent="0.2">
      <c r="A189" s="16"/>
      <c r="B189" s="11"/>
      <c r="C189" s="11"/>
      <c r="D189" s="115" t="s">
        <v>13</v>
      </c>
      <c r="E189" s="115"/>
      <c r="F189" s="33"/>
      <c r="G189" s="117"/>
      <c r="H189" s="117"/>
      <c r="I189" s="11"/>
      <c r="J189" s="11"/>
      <c r="K189" s="13"/>
    </row>
    <row r="190" spans="1:11" ht="15.75" x14ac:dyDescent="0.2">
      <c r="A190" s="16"/>
      <c r="B190" s="11"/>
      <c r="C190" s="11"/>
      <c r="D190" s="11"/>
      <c r="E190" s="35" t="s">
        <v>10</v>
      </c>
      <c r="F190" s="22">
        <f>F89</f>
        <v>0</v>
      </c>
      <c r="G190" s="117">
        <f>G89</f>
        <v>0</v>
      </c>
      <c r="H190" s="117"/>
      <c r="I190" s="11"/>
      <c r="J190" s="11"/>
      <c r="K190" s="13"/>
    </row>
    <row r="191" spans="1:11" ht="15.75" x14ac:dyDescent="0.2">
      <c r="A191" s="16"/>
      <c r="B191" s="11"/>
      <c r="C191" s="11"/>
      <c r="D191" s="33"/>
      <c r="E191" s="33" t="s">
        <v>11</v>
      </c>
      <c r="F191" s="22">
        <f>F185</f>
        <v>14213048</v>
      </c>
      <c r="G191" s="117">
        <f>G185</f>
        <v>12405860.75</v>
      </c>
      <c r="H191" s="117"/>
      <c r="I191" s="11"/>
      <c r="J191" s="11"/>
      <c r="K191" s="13"/>
    </row>
    <row r="192" spans="1:11" ht="16.5" thickBot="1" x14ac:dyDescent="0.25">
      <c r="A192" s="16"/>
      <c r="B192" s="11"/>
      <c r="C192" s="11"/>
      <c r="D192" s="115" t="s">
        <v>14</v>
      </c>
      <c r="E192" s="115"/>
      <c r="F192" s="23">
        <f>J89</f>
        <v>0</v>
      </c>
      <c r="G192" s="124">
        <f>K89</f>
        <v>0</v>
      </c>
      <c r="H192" s="124"/>
      <c r="I192" s="11"/>
      <c r="J192" s="11"/>
      <c r="K192" s="13"/>
    </row>
    <row r="193" spans="1:11" ht="16.5" thickBot="1" x14ac:dyDescent="0.25">
      <c r="A193" s="66"/>
      <c r="D193" s="116" t="s">
        <v>15</v>
      </c>
      <c r="E193" s="116"/>
      <c r="F193" s="24">
        <f>SUM(F188,F190:F192)</f>
        <v>22454871</v>
      </c>
      <c r="G193" s="125">
        <f>SUM(G188,G190:G192)</f>
        <v>16923204.75</v>
      </c>
      <c r="H193" s="125"/>
      <c r="K193" s="64"/>
    </row>
    <row r="194" spans="1:11" ht="17.25" thickTop="1" thickBot="1" x14ac:dyDescent="0.25">
      <c r="A194" s="66"/>
      <c r="D194" s="34"/>
      <c r="E194" s="34"/>
      <c r="F194" s="62"/>
      <c r="G194" s="63"/>
      <c r="H194" s="63"/>
      <c r="K194" s="64"/>
    </row>
    <row r="195" spans="1:11" ht="21" thickBot="1" x14ac:dyDescent="0.25">
      <c r="A195" s="138" t="s">
        <v>35</v>
      </c>
      <c r="B195" s="139"/>
      <c r="C195" s="139"/>
      <c r="D195" s="139"/>
      <c r="E195" s="139"/>
      <c r="F195" s="139"/>
      <c r="G195" s="139"/>
      <c r="H195" s="139"/>
      <c r="I195" s="139"/>
      <c r="J195" s="139"/>
      <c r="K195" s="141"/>
    </row>
    <row r="196" spans="1:11" ht="18.75" thickBot="1" x14ac:dyDescent="0.25">
      <c r="A196" s="126" t="s">
        <v>0</v>
      </c>
      <c r="B196" s="127"/>
      <c r="C196" s="127"/>
      <c r="D196" s="126" t="s">
        <v>1</v>
      </c>
      <c r="E196" s="128"/>
      <c r="F196" s="128"/>
      <c r="G196" s="129"/>
      <c r="H196" s="126" t="s">
        <v>7</v>
      </c>
      <c r="I196" s="128"/>
      <c r="J196" s="128"/>
      <c r="K196" s="129"/>
    </row>
    <row r="197" spans="1:11" ht="45.75" thickBot="1" x14ac:dyDescent="0.25">
      <c r="A197" s="2" t="s">
        <v>2</v>
      </c>
      <c r="B197" s="3" t="s">
        <v>3</v>
      </c>
      <c r="C197" s="4" t="s">
        <v>5</v>
      </c>
      <c r="D197" s="5" t="s">
        <v>2</v>
      </c>
      <c r="E197" s="5" t="s">
        <v>3</v>
      </c>
      <c r="F197" s="6" t="s">
        <v>4</v>
      </c>
      <c r="G197" s="67" t="s">
        <v>102</v>
      </c>
      <c r="H197" s="5" t="s">
        <v>2</v>
      </c>
      <c r="I197" s="5" t="s">
        <v>3</v>
      </c>
      <c r="J197" s="6" t="s">
        <v>4</v>
      </c>
      <c r="K197" s="67" t="s">
        <v>102</v>
      </c>
    </row>
    <row r="198" spans="1:11" ht="15" x14ac:dyDescent="0.2">
      <c r="A198" s="42" t="s">
        <v>34</v>
      </c>
      <c r="B198" s="11" t="s">
        <v>35</v>
      </c>
      <c r="C198" s="12">
        <v>7285825</v>
      </c>
      <c r="D198" s="7"/>
      <c r="E198" s="8"/>
      <c r="F198" s="9"/>
      <c r="G198" s="71"/>
      <c r="H198" s="7"/>
      <c r="I198" s="8"/>
      <c r="J198" s="9"/>
      <c r="K198" s="71"/>
    </row>
    <row r="199" spans="1:11" ht="15.75" x14ac:dyDescent="0.2">
      <c r="A199" s="130" t="s">
        <v>6</v>
      </c>
      <c r="B199" s="116"/>
      <c r="C199" s="12">
        <f>C198</f>
        <v>7285825</v>
      </c>
      <c r="D199" s="10"/>
      <c r="E199" s="13"/>
      <c r="F199" s="14"/>
      <c r="G199" s="72"/>
      <c r="H199" s="10"/>
      <c r="I199" s="13"/>
      <c r="J199" s="14"/>
      <c r="K199" s="72"/>
    </row>
    <row r="200" spans="1:11" ht="15" x14ac:dyDescent="0.2">
      <c r="A200" s="16"/>
      <c r="B200" s="11"/>
      <c r="C200" s="11"/>
      <c r="D200" s="10"/>
      <c r="E200" s="13"/>
      <c r="F200" s="14"/>
      <c r="G200" s="72"/>
      <c r="H200" s="10"/>
      <c r="I200" s="13"/>
      <c r="J200" s="14"/>
      <c r="K200" s="72"/>
    </row>
    <row r="201" spans="1:11" ht="15" x14ac:dyDescent="0.2">
      <c r="A201" s="131" t="s">
        <v>100</v>
      </c>
      <c r="B201" s="132"/>
      <c r="C201" s="132"/>
      <c r="D201" s="10"/>
      <c r="E201" s="13"/>
      <c r="F201" s="14"/>
      <c r="G201" s="72"/>
      <c r="H201" s="10"/>
      <c r="I201" s="13"/>
      <c r="J201" s="14"/>
      <c r="K201" s="72"/>
    </row>
    <row r="202" spans="1:11" ht="15" x14ac:dyDescent="0.2">
      <c r="A202" s="17"/>
      <c r="B202" s="11"/>
      <c r="C202" s="12">
        <f>C198-3641935</f>
        <v>3643890</v>
      </c>
      <c r="D202" s="10"/>
      <c r="E202" s="13"/>
      <c r="F202" s="14"/>
      <c r="G202" s="72"/>
      <c r="H202" s="10"/>
      <c r="I202" s="13"/>
      <c r="J202" s="14"/>
      <c r="K202" s="72"/>
    </row>
    <row r="203" spans="1:11" ht="39.6" customHeight="1" thickBot="1" x14ac:dyDescent="0.25">
      <c r="A203" s="144" t="s">
        <v>6</v>
      </c>
      <c r="B203" s="146"/>
      <c r="C203" s="15">
        <f>SUM(C202:C202)</f>
        <v>3643890</v>
      </c>
      <c r="D203" s="144" t="s">
        <v>6</v>
      </c>
      <c r="E203" s="145"/>
      <c r="F203" s="18">
        <f>SUM(F198:F202)</f>
        <v>0</v>
      </c>
      <c r="G203" s="73">
        <f>SUM(G198:G202)</f>
        <v>0</v>
      </c>
      <c r="H203" s="144" t="s">
        <v>6</v>
      </c>
      <c r="I203" s="145"/>
      <c r="J203" s="18">
        <f>SUM(J198:J202)</f>
        <v>0</v>
      </c>
      <c r="K203" s="73">
        <f>SUM(K198:K202)</f>
        <v>0</v>
      </c>
    </row>
    <row r="204" spans="1:11" ht="44.45" customHeight="1" thickBot="1" x14ac:dyDescent="0.25">
      <c r="A204" s="16"/>
      <c r="B204" s="11"/>
      <c r="C204" s="11"/>
      <c r="D204" s="126" t="s">
        <v>8</v>
      </c>
      <c r="E204" s="128"/>
      <c r="F204" s="128"/>
      <c r="G204" s="129"/>
      <c r="H204" s="11"/>
      <c r="I204" s="11"/>
      <c r="J204" s="11"/>
      <c r="K204" s="13"/>
    </row>
    <row r="205" spans="1:11" ht="45.75" thickBot="1" x14ac:dyDescent="0.25">
      <c r="A205" s="16"/>
      <c r="B205" s="11"/>
      <c r="C205" s="11"/>
      <c r="D205" s="5" t="s">
        <v>2</v>
      </c>
      <c r="E205" s="5" t="s">
        <v>3</v>
      </c>
      <c r="F205" s="96" t="s">
        <v>4</v>
      </c>
      <c r="G205" s="67" t="s">
        <v>102</v>
      </c>
      <c r="H205" s="11"/>
      <c r="I205" s="11"/>
      <c r="J205" s="11"/>
      <c r="K205" s="13"/>
    </row>
    <row r="206" spans="1:11" ht="29.45" customHeight="1" x14ac:dyDescent="0.2">
      <c r="A206" s="16"/>
      <c r="B206" s="11"/>
      <c r="C206" s="11"/>
      <c r="D206" s="92" t="s">
        <v>80</v>
      </c>
      <c r="E206" s="97" t="s">
        <v>58</v>
      </c>
      <c r="F206" s="105">
        <v>0</v>
      </c>
      <c r="G206" s="78">
        <v>9551.7999999999993</v>
      </c>
      <c r="H206" s="11"/>
      <c r="I206" s="11"/>
      <c r="J206" s="11"/>
      <c r="K206" s="13"/>
    </row>
    <row r="207" spans="1:11" ht="45" x14ac:dyDescent="0.2">
      <c r="A207" s="16"/>
      <c r="B207" s="11"/>
      <c r="C207" s="11"/>
      <c r="D207" s="92">
        <v>4726</v>
      </c>
      <c r="E207" s="91" t="s">
        <v>47</v>
      </c>
      <c r="F207" s="82">
        <v>5456292</v>
      </c>
      <c r="G207" s="78">
        <v>9141263.1899999995</v>
      </c>
      <c r="H207" s="11"/>
      <c r="I207" s="11"/>
      <c r="J207" s="11"/>
      <c r="K207" s="13"/>
    </row>
    <row r="208" spans="1:11" ht="60" x14ac:dyDescent="0.2">
      <c r="A208" s="16"/>
      <c r="B208" s="11"/>
      <c r="C208" s="11"/>
      <c r="D208" s="92">
        <v>4727</v>
      </c>
      <c r="E208" s="91" t="s">
        <v>49</v>
      </c>
      <c r="F208" s="82">
        <v>159126</v>
      </c>
      <c r="G208" s="78">
        <v>608577.06999999995</v>
      </c>
      <c r="H208" s="11"/>
      <c r="I208" s="11"/>
      <c r="J208" s="11"/>
      <c r="K208" s="13"/>
    </row>
    <row r="209" spans="1:11" ht="27" customHeight="1" x14ac:dyDescent="0.2">
      <c r="A209" s="16"/>
      <c r="B209" s="11"/>
      <c r="C209" s="11"/>
      <c r="D209" s="92">
        <v>4728</v>
      </c>
      <c r="E209" s="91" t="s">
        <v>51</v>
      </c>
      <c r="F209" s="82">
        <v>2753187</v>
      </c>
      <c r="G209" s="78">
        <v>2220274.04</v>
      </c>
      <c r="H209" s="11"/>
      <c r="I209" s="11"/>
      <c r="J209" s="11"/>
      <c r="K209" s="13"/>
    </row>
    <row r="210" spans="1:11" ht="45" x14ac:dyDescent="0.2">
      <c r="A210" s="16"/>
      <c r="B210" s="11"/>
      <c r="C210" s="11"/>
      <c r="D210" s="92">
        <v>4731</v>
      </c>
      <c r="E210" s="91" t="s">
        <v>42</v>
      </c>
      <c r="F210" s="82">
        <v>1735219</v>
      </c>
      <c r="G210" s="78">
        <v>2008641.82</v>
      </c>
      <c r="H210" s="11"/>
      <c r="I210" s="11"/>
      <c r="J210" s="11"/>
      <c r="K210" s="13"/>
    </row>
    <row r="211" spans="1:11" ht="45.75" thickBot="1" x14ac:dyDescent="0.25">
      <c r="A211" s="16"/>
      <c r="B211" s="11"/>
      <c r="C211" s="11"/>
      <c r="D211" s="93">
        <v>8774</v>
      </c>
      <c r="E211" s="94" t="s">
        <v>61</v>
      </c>
      <c r="F211" s="83">
        <v>412717</v>
      </c>
      <c r="G211" s="78">
        <v>3853.83</v>
      </c>
      <c r="H211" s="11"/>
      <c r="I211" s="11"/>
      <c r="J211" s="11"/>
      <c r="K211" s="13"/>
    </row>
    <row r="212" spans="1:11" ht="15.75" thickBot="1" x14ac:dyDescent="0.25">
      <c r="A212" s="16"/>
      <c r="B212" s="11"/>
      <c r="C212" s="11"/>
      <c r="D212" s="56" t="s">
        <v>6</v>
      </c>
      <c r="E212" s="30"/>
      <c r="F212" s="19">
        <f>SUM(F206:F211)</f>
        <v>10516541</v>
      </c>
      <c r="G212" s="70">
        <f>SUM(G206:G211)</f>
        <v>13992161.750000002</v>
      </c>
      <c r="H212" s="11"/>
      <c r="I212" s="11"/>
      <c r="J212" s="11"/>
      <c r="K212" s="13"/>
    </row>
    <row r="213" spans="1:11" ht="15" x14ac:dyDescent="0.2">
      <c r="A213" s="16"/>
      <c r="B213" s="11"/>
      <c r="C213" s="11"/>
      <c r="D213" s="43"/>
      <c r="E213" s="11"/>
      <c r="F213" s="12"/>
      <c r="G213" s="12"/>
      <c r="H213" s="11"/>
      <c r="I213" s="11"/>
      <c r="J213" s="11"/>
      <c r="K213" s="13"/>
    </row>
    <row r="214" spans="1:11" ht="31.15" customHeight="1" x14ac:dyDescent="0.2">
      <c r="A214" s="16"/>
      <c r="B214" s="11"/>
      <c r="C214" s="11"/>
      <c r="D214" s="147" t="str">
        <f>B198</f>
        <v>WV Northern CTC</v>
      </c>
      <c r="E214" s="133"/>
      <c r="F214" s="32" t="s">
        <v>9</v>
      </c>
      <c r="G214" s="137" t="s">
        <v>101</v>
      </c>
      <c r="H214" s="137"/>
      <c r="I214" s="11"/>
      <c r="J214" s="11"/>
      <c r="K214" s="13"/>
    </row>
    <row r="215" spans="1:11" ht="15.75" x14ac:dyDescent="0.2">
      <c r="A215" s="16"/>
      <c r="B215" s="11"/>
      <c r="C215" s="11"/>
      <c r="D215" s="115" t="s">
        <v>12</v>
      </c>
      <c r="E215" s="115"/>
      <c r="F215" s="22">
        <f>C198</f>
        <v>7285825</v>
      </c>
      <c r="G215" s="117">
        <f>C202</f>
        <v>3643890</v>
      </c>
      <c r="H215" s="117"/>
      <c r="I215" s="11"/>
      <c r="J215" s="11"/>
      <c r="K215" s="13"/>
    </row>
    <row r="216" spans="1:11" ht="15.75" x14ac:dyDescent="0.2">
      <c r="A216" s="16"/>
      <c r="B216" s="11"/>
      <c r="C216" s="11"/>
      <c r="D216" s="115" t="s">
        <v>13</v>
      </c>
      <c r="E216" s="115"/>
      <c r="F216" s="33"/>
      <c r="G216" s="117"/>
      <c r="H216" s="117"/>
      <c r="I216" s="11"/>
      <c r="J216" s="11"/>
      <c r="K216" s="13"/>
    </row>
    <row r="217" spans="1:11" ht="15.75" x14ac:dyDescent="0.2">
      <c r="A217" s="16"/>
      <c r="B217" s="11"/>
      <c r="C217" s="11"/>
      <c r="D217" s="11"/>
      <c r="E217" s="35" t="s">
        <v>10</v>
      </c>
      <c r="F217" s="22">
        <f>F118</f>
        <v>0</v>
      </c>
      <c r="G217" s="117">
        <f>G118</f>
        <v>0</v>
      </c>
      <c r="H217" s="117"/>
      <c r="I217" s="11"/>
      <c r="J217" s="11"/>
      <c r="K217" s="13"/>
    </row>
    <row r="218" spans="1:11" ht="15.75" x14ac:dyDescent="0.2">
      <c r="A218" s="16"/>
      <c r="B218" s="11"/>
      <c r="C218" s="11"/>
      <c r="D218" s="33"/>
      <c r="E218" s="33" t="s">
        <v>11</v>
      </c>
      <c r="F218" s="22">
        <f>F212</f>
        <v>10516541</v>
      </c>
      <c r="G218" s="117">
        <f>G212</f>
        <v>13992161.750000002</v>
      </c>
      <c r="H218" s="117"/>
      <c r="I218" s="11"/>
      <c r="J218" s="11"/>
      <c r="K218" s="13"/>
    </row>
    <row r="219" spans="1:11" ht="40.5" customHeight="1" thickBot="1" x14ac:dyDescent="0.25">
      <c r="A219" s="16"/>
      <c r="B219" s="11"/>
      <c r="C219" s="11"/>
      <c r="D219" s="115" t="s">
        <v>14</v>
      </c>
      <c r="E219" s="115"/>
      <c r="F219" s="23">
        <f>J118</f>
        <v>0</v>
      </c>
      <c r="G219" s="124">
        <f>K118</f>
        <v>0</v>
      </c>
      <c r="H219" s="124"/>
      <c r="I219" s="11"/>
      <c r="J219" s="11"/>
      <c r="K219" s="13"/>
    </row>
    <row r="220" spans="1:11" ht="16.5" thickBot="1" x14ac:dyDescent="0.25">
      <c r="A220" s="66"/>
      <c r="D220" s="116" t="s">
        <v>15</v>
      </c>
      <c r="E220" s="116"/>
      <c r="F220" s="24">
        <f>SUM(F215,F217:F219)</f>
        <v>17802366</v>
      </c>
      <c r="G220" s="150">
        <f>SUM(G215,G217:G219)</f>
        <v>17636051.75</v>
      </c>
      <c r="H220" s="150"/>
      <c r="K220" s="64"/>
    </row>
    <row r="221" spans="1:11" ht="14.25" thickTop="1" thickBot="1" x14ac:dyDescent="0.25">
      <c r="A221" s="66"/>
      <c r="K221" s="64"/>
    </row>
    <row r="222" spans="1:11" ht="21" thickBot="1" x14ac:dyDescent="0.25">
      <c r="A222" s="138" t="s">
        <v>37</v>
      </c>
      <c r="B222" s="139"/>
      <c r="C222" s="139"/>
      <c r="D222" s="139"/>
      <c r="E222" s="139"/>
      <c r="F222" s="139"/>
      <c r="G222" s="139"/>
      <c r="H222" s="139"/>
      <c r="I222" s="139"/>
      <c r="J222" s="139"/>
      <c r="K222" s="141"/>
    </row>
    <row r="223" spans="1:11" ht="18.75" thickBot="1" x14ac:dyDescent="0.25">
      <c r="A223" s="126" t="s">
        <v>0</v>
      </c>
      <c r="B223" s="127"/>
      <c r="C223" s="127"/>
      <c r="D223" s="126" t="s">
        <v>1</v>
      </c>
      <c r="E223" s="128"/>
      <c r="F223" s="128"/>
      <c r="G223" s="129"/>
      <c r="H223" s="126" t="s">
        <v>7</v>
      </c>
      <c r="I223" s="128"/>
      <c r="J223" s="128"/>
      <c r="K223" s="129"/>
    </row>
    <row r="224" spans="1:11" ht="45.75" thickBot="1" x14ac:dyDescent="0.25">
      <c r="A224" s="2" t="s">
        <v>2</v>
      </c>
      <c r="B224" s="3" t="s">
        <v>3</v>
      </c>
      <c r="C224" s="4" t="s">
        <v>5</v>
      </c>
      <c r="D224" s="5" t="s">
        <v>2</v>
      </c>
      <c r="E224" s="5" t="s">
        <v>3</v>
      </c>
      <c r="F224" s="6" t="s">
        <v>4</v>
      </c>
      <c r="G224" s="67" t="s">
        <v>102</v>
      </c>
      <c r="H224" s="5" t="s">
        <v>2</v>
      </c>
      <c r="I224" s="5" t="s">
        <v>3</v>
      </c>
      <c r="J224" s="6" t="s">
        <v>4</v>
      </c>
      <c r="K224" s="67" t="s">
        <v>102</v>
      </c>
    </row>
    <row r="225" spans="1:11" ht="15" x14ac:dyDescent="0.2">
      <c r="A225" s="42" t="s">
        <v>36</v>
      </c>
      <c r="B225" s="11" t="s">
        <v>37</v>
      </c>
      <c r="C225" s="12">
        <v>2179912</v>
      </c>
      <c r="D225" s="7"/>
      <c r="E225" s="8"/>
      <c r="F225" s="9"/>
      <c r="G225" s="71"/>
      <c r="H225" s="7"/>
      <c r="I225" s="8"/>
      <c r="J225" s="9"/>
      <c r="K225" s="71"/>
    </row>
    <row r="226" spans="1:11" ht="15.75" x14ac:dyDescent="0.2">
      <c r="A226" s="130" t="s">
        <v>6</v>
      </c>
      <c r="B226" s="116"/>
      <c r="C226" s="12">
        <f>C225</f>
        <v>2179912</v>
      </c>
      <c r="D226" s="10"/>
      <c r="E226" s="13"/>
      <c r="F226" s="14"/>
      <c r="G226" s="72"/>
      <c r="H226" s="10"/>
      <c r="I226" s="13"/>
      <c r="J226" s="14"/>
      <c r="K226" s="72"/>
    </row>
    <row r="227" spans="1:11" ht="15" x14ac:dyDescent="0.2">
      <c r="A227" s="16"/>
      <c r="B227" s="11"/>
      <c r="C227" s="11"/>
      <c r="D227" s="10"/>
      <c r="E227" s="13"/>
      <c r="F227" s="14"/>
      <c r="G227" s="72"/>
      <c r="H227" s="10"/>
      <c r="I227" s="13"/>
      <c r="J227" s="14"/>
      <c r="K227" s="72"/>
    </row>
    <row r="228" spans="1:11" ht="15" x14ac:dyDescent="0.2">
      <c r="A228" s="131" t="s">
        <v>100</v>
      </c>
      <c r="B228" s="132"/>
      <c r="C228" s="132"/>
      <c r="D228" s="10"/>
      <c r="E228" s="13"/>
      <c r="F228" s="14"/>
      <c r="G228" s="72"/>
      <c r="H228" s="10"/>
      <c r="I228" s="13"/>
      <c r="J228" s="14"/>
      <c r="K228" s="72"/>
    </row>
    <row r="229" spans="1:11" ht="15" x14ac:dyDescent="0.2">
      <c r="A229" s="17"/>
      <c r="B229" s="11"/>
      <c r="C229" s="12">
        <f>C225-992706</f>
        <v>1187206</v>
      </c>
      <c r="D229" s="10"/>
      <c r="E229" s="13"/>
      <c r="F229" s="14"/>
      <c r="G229" s="72"/>
      <c r="H229" s="10"/>
      <c r="I229" s="13"/>
      <c r="J229" s="14"/>
      <c r="K229" s="72"/>
    </row>
    <row r="230" spans="1:11" ht="16.5" thickBot="1" x14ac:dyDescent="0.25">
      <c r="A230" s="144" t="s">
        <v>6</v>
      </c>
      <c r="B230" s="146"/>
      <c r="C230" s="15">
        <f>SUM(C229:C229)</f>
        <v>1187206</v>
      </c>
      <c r="D230" s="144" t="s">
        <v>6</v>
      </c>
      <c r="E230" s="145"/>
      <c r="F230" s="18">
        <f>SUM(F225:F229)</f>
        <v>0</v>
      </c>
      <c r="G230" s="73">
        <f>SUM(G225:G229)</f>
        <v>0</v>
      </c>
      <c r="H230" s="144" t="s">
        <v>6</v>
      </c>
      <c r="I230" s="145"/>
      <c r="J230" s="18">
        <f>SUM(J225:J229)</f>
        <v>0</v>
      </c>
      <c r="K230" s="73">
        <f>SUM(K225:K229)</f>
        <v>0</v>
      </c>
    </row>
    <row r="231" spans="1:11" ht="42.6" customHeight="1" thickBot="1" x14ac:dyDescent="0.25">
      <c r="A231" s="16"/>
      <c r="B231" s="11"/>
      <c r="C231" s="11"/>
      <c r="D231" s="126" t="s">
        <v>8</v>
      </c>
      <c r="E231" s="128"/>
      <c r="F231" s="128"/>
      <c r="G231" s="129"/>
      <c r="H231" s="11"/>
      <c r="I231" s="11"/>
      <c r="J231" s="11"/>
      <c r="K231" s="13"/>
    </row>
    <row r="232" spans="1:11" ht="45.75" thickBot="1" x14ac:dyDescent="0.25">
      <c r="A232" s="16"/>
      <c r="B232" s="11"/>
      <c r="C232" s="11"/>
      <c r="D232" s="5" t="s">
        <v>2</v>
      </c>
      <c r="E232" s="59" t="s">
        <v>3</v>
      </c>
      <c r="F232" s="6" t="s">
        <v>4</v>
      </c>
      <c r="G232" s="67" t="s">
        <v>102</v>
      </c>
      <c r="H232" s="11"/>
      <c r="I232" s="11"/>
      <c r="J232" s="11"/>
      <c r="K232" s="13"/>
    </row>
    <row r="233" spans="1:11" ht="30" x14ac:dyDescent="0.2">
      <c r="A233" s="16"/>
      <c r="B233" s="11"/>
      <c r="C233" s="11"/>
      <c r="D233" s="49" t="s">
        <v>81</v>
      </c>
      <c r="E233" s="55" t="s">
        <v>58</v>
      </c>
      <c r="F233" s="82">
        <v>4000</v>
      </c>
      <c r="G233" s="77">
        <v>432.63</v>
      </c>
      <c r="H233" s="11"/>
      <c r="I233" s="11"/>
      <c r="J233" s="11"/>
      <c r="K233" s="13"/>
    </row>
    <row r="234" spans="1:11" ht="45" x14ac:dyDescent="0.2">
      <c r="A234" s="16"/>
      <c r="B234" s="11"/>
      <c r="C234" s="11"/>
      <c r="D234" s="52" t="s">
        <v>82</v>
      </c>
      <c r="E234" s="54" t="s">
        <v>47</v>
      </c>
      <c r="F234" s="82">
        <v>930885</v>
      </c>
      <c r="G234" s="78">
        <v>998761.28</v>
      </c>
      <c r="H234" s="11"/>
      <c r="I234" s="11"/>
      <c r="J234" s="11"/>
      <c r="K234" s="13"/>
    </row>
    <row r="235" spans="1:11" ht="60" x14ac:dyDescent="0.2">
      <c r="A235" s="16"/>
      <c r="B235" s="11"/>
      <c r="C235" s="11"/>
      <c r="D235" s="52" t="s">
        <v>83</v>
      </c>
      <c r="E235" s="54" t="s">
        <v>49</v>
      </c>
      <c r="F235" s="82">
        <v>388328</v>
      </c>
      <c r="G235" s="78">
        <v>693968.71</v>
      </c>
      <c r="H235" s="11"/>
      <c r="I235" s="11"/>
      <c r="J235" s="11"/>
      <c r="K235" s="13"/>
    </row>
    <row r="236" spans="1:11" ht="60" x14ac:dyDescent="0.2">
      <c r="A236" s="16"/>
      <c r="B236" s="11"/>
      <c r="C236" s="11"/>
      <c r="D236" s="52" t="s">
        <v>84</v>
      </c>
      <c r="E236" s="54" t="s">
        <v>51</v>
      </c>
      <c r="F236" s="82">
        <v>113885</v>
      </c>
      <c r="G236" s="78">
        <v>291326.15999999997</v>
      </c>
      <c r="H236" s="11"/>
      <c r="I236" s="11"/>
      <c r="J236" s="11"/>
      <c r="K236" s="13"/>
    </row>
    <row r="237" spans="1:11" ht="45" x14ac:dyDescent="0.2">
      <c r="A237" s="16"/>
      <c r="B237" s="11"/>
      <c r="C237" s="11"/>
      <c r="D237" s="52" t="s">
        <v>85</v>
      </c>
      <c r="E237" s="54" t="s">
        <v>42</v>
      </c>
      <c r="F237" s="82">
        <v>538589</v>
      </c>
      <c r="G237" s="78">
        <v>246364.95</v>
      </c>
      <c r="H237" s="11"/>
      <c r="I237" s="11"/>
      <c r="J237" s="11"/>
      <c r="K237" s="13"/>
    </row>
    <row r="238" spans="1:11" ht="45.75" thickBot="1" x14ac:dyDescent="0.25">
      <c r="A238" s="16"/>
      <c r="B238" s="11"/>
      <c r="C238" s="11"/>
      <c r="D238" s="52" t="s">
        <v>86</v>
      </c>
      <c r="E238" s="54" t="s">
        <v>61</v>
      </c>
      <c r="F238" s="82">
        <v>914684</v>
      </c>
      <c r="G238" s="78">
        <v>54311</v>
      </c>
      <c r="H238" s="11"/>
      <c r="I238" s="11"/>
      <c r="J238" s="11"/>
      <c r="K238" s="13"/>
    </row>
    <row r="239" spans="1:11" ht="15.75" thickBot="1" x14ac:dyDescent="0.25">
      <c r="A239" s="16"/>
      <c r="B239" s="11"/>
      <c r="C239" s="11"/>
      <c r="D239" s="102" t="s">
        <v>6</v>
      </c>
      <c r="E239" s="103"/>
      <c r="F239" s="19">
        <f>SUM(F233:F238)</f>
        <v>2890371</v>
      </c>
      <c r="G239" s="95">
        <f>SUM(G233:G238)</f>
        <v>2285164.73</v>
      </c>
      <c r="H239" s="11"/>
      <c r="I239" s="11"/>
      <c r="J239" s="11"/>
      <c r="K239" s="13"/>
    </row>
    <row r="240" spans="1:11" ht="15" x14ac:dyDescent="0.2">
      <c r="A240" s="16"/>
      <c r="B240" s="11"/>
      <c r="C240" s="11"/>
      <c r="D240" s="43"/>
      <c r="E240" s="11"/>
      <c r="F240" s="12"/>
      <c r="G240" s="12"/>
      <c r="H240" s="11"/>
      <c r="I240" s="11"/>
      <c r="J240" s="11"/>
      <c r="K240" s="13"/>
    </row>
    <row r="241" spans="1:11" ht="31.5" customHeight="1" x14ac:dyDescent="0.2">
      <c r="A241" s="16"/>
      <c r="B241" s="11"/>
      <c r="C241" s="11"/>
      <c r="D241" s="147" t="str">
        <f>B225</f>
        <v>Eastern WV CTC</v>
      </c>
      <c r="E241" s="133"/>
      <c r="F241" s="32" t="s">
        <v>9</v>
      </c>
      <c r="G241" s="137" t="s">
        <v>101</v>
      </c>
      <c r="H241" s="137"/>
      <c r="I241" s="11"/>
      <c r="J241" s="11"/>
      <c r="K241" s="13"/>
    </row>
    <row r="242" spans="1:11" ht="15.75" x14ac:dyDescent="0.2">
      <c r="A242" s="16"/>
      <c r="B242" s="11"/>
      <c r="C242" s="11"/>
      <c r="D242" s="115" t="s">
        <v>12</v>
      </c>
      <c r="E242" s="115"/>
      <c r="F242" s="22">
        <f>C226</f>
        <v>2179912</v>
      </c>
      <c r="G242" s="117">
        <f>C229</f>
        <v>1187206</v>
      </c>
      <c r="H242" s="117"/>
      <c r="I242" s="11"/>
      <c r="J242" s="11"/>
      <c r="K242" s="13"/>
    </row>
    <row r="243" spans="1:11" ht="15.75" x14ac:dyDescent="0.2">
      <c r="A243" s="16"/>
      <c r="B243" s="11"/>
      <c r="C243" s="11"/>
      <c r="D243" s="115" t="s">
        <v>13</v>
      </c>
      <c r="E243" s="115"/>
      <c r="F243" s="33"/>
      <c r="G243" s="117"/>
      <c r="H243" s="117"/>
      <c r="I243" s="11"/>
      <c r="J243" s="11"/>
      <c r="K243" s="13"/>
    </row>
    <row r="244" spans="1:11" ht="15.75" x14ac:dyDescent="0.2">
      <c r="A244" s="16"/>
      <c r="B244" s="11"/>
      <c r="C244" s="11"/>
      <c r="D244" s="11"/>
      <c r="E244" s="35" t="s">
        <v>10</v>
      </c>
      <c r="F244" s="22">
        <f>F145</f>
        <v>0</v>
      </c>
      <c r="G244" s="117">
        <f>G145</f>
        <v>0</v>
      </c>
      <c r="H244" s="117"/>
      <c r="I244" s="11"/>
      <c r="J244" s="11"/>
      <c r="K244" s="13"/>
    </row>
    <row r="245" spans="1:11" ht="15.75" x14ac:dyDescent="0.2">
      <c r="A245" s="16"/>
      <c r="B245" s="11"/>
      <c r="C245" s="11"/>
      <c r="D245" s="33"/>
      <c r="E245" s="33" t="s">
        <v>11</v>
      </c>
      <c r="F245" s="22">
        <f>F239</f>
        <v>2890371</v>
      </c>
      <c r="G245" s="117">
        <f>G239</f>
        <v>2285164.73</v>
      </c>
      <c r="H245" s="117"/>
      <c r="I245" s="11"/>
      <c r="J245" s="11"/>
      <c r="K245" s="13"/>
    </row>
    <row r="246" spans="1:11" ht="16.5" thickBot="1" x14ac:dyDescent="0.25">
      <c r="A246" s="16"/>
      <c r="B246" s="11"/>
      <c r="C246" s="11"/>
      <c r="D246" s="115" t="s">
        <v>14</v>
      </c>
      <c r="E246" s="115"/>
      <c r="F246" s="23">
        <f>J145</f>
        <v>0</v>
      </c>
      <c r="G246" s="124">
        <f>K145</f>
        <v>0</v>
      </c>
      <c r="H246" s="124"/>
      <c r="I246" s="11"/>
      <c r="J246" s="11"/>
      <c r="K246" s="13"/>
    </row>
    <row r="247" spans="1:11" ht="16.5" thickBot="1" x14ac:dyDescent="0.25">
      <c r="A247" s="66"/>
      <c r="D247" s="116" t="s">
        <v>15</v>
      </c>
      <c r="E247" s="116"/>
      <c r="F247" s="24">
        <f>SUM(F242,F244:F246)</f>
        <v>5070283</v>
      </c>
      <c r="G247" s="125">
        <f>SUM(G242,G244:G246)</f>
        <v>3472370.73</v>
      </c>
      <c r="H247" s="125"/>
      <c r="K247" s="64"/>
    </row>
    <row r="248" spans="1:11" ht="14.25" thickTop="1" thickBot="1" x14ac:dyDescent="0.25">
      <c r="A248" s="66"/>
      <c r="K248" s="64"/>
    </row>
    <row r="249" spans="1:11" ht="21" thickBot="1" x14ac:dyDescent="0.25">
      <c r="A249" s="138" t="s">
        <v>39</v>
      </c>
      <c r="B249" s="139"/>
      <c r="C249" s="139"/>
      <c r="D249" s="139"/>
      <c r="E249" s="139"/>
      <c r="F249" s="139"/>
      <c r="G249" s="139"/>
      <c r="H249" s="139"/>
      <c r="I249" s="139"/>
      <c r="J249" s="139"/>
      <c r="K249" s="141"/>
    </row>
    <row r="250" spans="1:11" ht="18.75" thickBot="1" x14ac:dyDescent="0.25">
      <c r="A250" s="126" t="s">
        <v>0</v>
      </c>
      <c r="B250" s="127"/>
      <c r="C250" s="127"/>
      <c r="D250" s="126" t="s">
        <v>1</v>
      </c>
      <c r="E250" s="128"/>
      <c r="F250" s="128"/>
      <c r="G250" s="129"/>
      <c r="H250" s="126" t="s">
        <v>7</v>
      </c>
      <c r="I250" s="128"/>
      <c r="J250" s="128"/>
      <c r="K250" s="129"/>
    </row>
    <row r="251" spans="1:11" ht="45.75" thickBot="1" x14ac:dyDescent="0.25">
      <c r="A251" s="2" t="s">
        <v>2</v>
      </c>
      <c r="B251" s="3" t="s">
        <v>3</v>
      </c>
      <c r="C251" s="4" t="s">
        <v>5</v>
      </c>
      <c r="D251" s="5" t="s">
        <v>2</v>
      </c>
      <c r="E251" s="5" t="s">
        <v>3</v>
      </c>
      <c r="F251" s="6" t="s">
        <v>4</v>
      </c>
      <c r="G251" s="67" t="s">
        <v>102</v>
      </c>
      <c r="H251" s="5" t="s">
        <v>2</v>
      </c>
      <c r="I251" s="5" t="s">
        <v>3</v>
      </c>
      <c r="J251" s="6" t="s">
        <v>4</v>
      </c>
      <c r="K251" s="67" t="s">
        <v>102</v>
      </c>
    </row>
    <row r="252" spans="1:11" ht="15.75" thickBot="1" x14ac:dyDescent="0.25">
      <c r="A252" s="42" t="s">
        <v>38</v>
      </c>
      <c r="B252" s="11" t="s">
        <v>39</v>
      </c>
      <c r="C252" s="15">
        <v>8098811</v>
      </c>
      <c r="D252" s="7"/>
      <c r="E252" s="8"/>
      <c r="F252" s="9"/>
      <c r="G252" s="71"/>
      <c r="H252" s="7"/>
      <c r="I252" s="8"/>
      <c r="J252" s="9"/>
      <c r="K252" s="71"/>
    </row>
    <row r="253" spans="1:11" ht="15.75" x14ac:dyDescent="0.2">
      <c r="A253" s="130" t="s">
        <v>6</v>
      </c>
      <c r="B253" s="116"/>
      <c r="C253" s="12">
        <f>C252</f>
        <v>8098811</v>
      </c>
      <c r="D253" s="10"/>
      <c r="E253" s="13"/>
      <c r="F253" s="14"/>
      <c r="G253" s="72"/>
      <c r="H253" s="10"/>
      <c r="I253" s="13"/>
      <c r="J253" s="14"/>
      <c r="K253" s="72"/>
    </row>
    <row r="254" spans="1:11" ht="15" x14ac:dyDescent="0.2">
      <c r="A254" s="16"/>
      <c r="B254" s="11"/>
      <c r="C254" s="11"/>
      <c r="D254" s="10"/>
      <c r="E254" s="13"/>
      <c r="F254" s="14"/>
      <c r="G254" s="72"/>
      <c r="H254" s="10"/>
      <c r="I254" s="13"/>
      <c r="J254" s="14"/>
      <c r="K254" s="72"/>
    </row>
    <row r="255" spans="1:11" ht="15" x14ac:dyDescent="0.2">
      <c r="A255" s="131" t="s">
        <v>100</v>
      </c>
      <c r="B255" s="132"/>
      <c r="C255" s="132"/>
      <c r="D255" s="10"/>
      <c r="E255" s="13"/>
      <c r="F255" s="14"/>
      <c r="G255" s="72"/>
      <c r="H255" s="10"/>
      <c r="I255" s="13"/>
      <c r="J255" s="14"/>
      <c r="K255" s="72"/>
    </row>
    <row r="256" spans="1:11" ht="15" x14ac:dyDescent="0.2">
      <c r="A256" s="17"/>
      <c r="B256" s="11"/>
      <c r="C256" s="12">
        <f>C252-3489110</f>
        <v>4609701</v>
      </c>
      <c r="D256" s="10"/>
      <c r="E256" s="13"/>
      <c r="F256" s="14"/>
      <c r="G256" s="72"/>
      <c r="H256" s="10"/>
      <c r="I256" s="13"/>
      <c r="J256" s="14"/>
      <c r="K256" s="72"/>
    </row>
    <row r="257" spans="1:11" ht="16.5" thickBot="1" x14ac:dyDescent="0.25">
      <c r="A257" s="144" t="s">
        <v>6</v>
      </c>
      <c r="B257" s="146"/>
      <c r="C257" s="15">
        <f>SUM(C256:C256)</f>
        <v>4609701</v>
      </c>
      <c r="D257" s="144" t="s">
        <v>6</v>
      </c>
      <c r="E257" s="145"/>
      <c r="F257" s="18">
        <f>SUM(F252:F256)</f>
        <v>0</v>
      </c>
      <c r="G257" s="73">
        <f>SUM(G252:G256)</f>
        <v>0</v>
      </c>
      <c r="H257" s="144" t="s">
        <v>6</v>
      </c>
      <c r="I257" s="145"/>
      <c r="J257" s="18">
        <f>SUM(J252:J256)</f>
        <v>0</v>
      </c>
      <c r="K257" s="73">
        <f>SUM(K252:K256)</f>
        <v>0</v>
      </c>
    </row>
    <row r="258" spans="1:11" ht="37.9" customHeight="1" thickBot="1" x14ac:dyDescent="0.25">
      <c r="A258" s="16"/>
      <c r="B258" s="11"/>
      <c r="C258" s="11"/>
      <c r="D258" s="126" t="s">
        <v>8</v>
      </c>
      <c r="E258" s="128"/>
      <c r="F258" s="128"/>
      <c r="G258" s="129"/>
      <c r="H258" s="11"/>
      <c r="I258" s="11"/>
      <c r="J258" s="11"/>
      <c r="K258" s="13"/>
    </row>
    <row r="259" spans="1:11" ht="45.75" thickBot="1" x14ac:dyDescent="0.25">
      <c r="A259" s="16"/>
      <c r="B259" s="11"/>
      <c r="C259" s="11"/>
      <c r="D259" s="5" t="s">
        <v>2</v>
      </c>
      <c r="E259" s="59" t="s">
        <v>3</v>
      </c>
      <c r="F259" s="6" t="s">
        <v>4</v>
      </c>
      <c r="G259" s="67" t="s">
        <v>102</v>
      </c>
      <c r="H259" s="11"/>
      <c r="I259" s="11"/>
      <c r="J259" s="11"/>
      <c r="K259" s="13"/>
    </row>
    <row r="260" spans="1:11" ht="45" x14ac:dyDescent="0.2">
      <c r="A260" s="16"/>
      <c r="B260" s="11"/>
      <c r="C260" s="11"/>
      <c r="D260" s="49" t="s">
        <v>87</v>
      </c>
      <c r="E260" s="87" t="s">
        <v>93</v>
      </c>
      <c r="F260" s="82">
        <v>4700000</v>
      </c>
      <c r="G260" s="77">
        <v>4437997</v>
      </c>
      <c r="H260" s="11"/>
      <c r="I260" s="11"/>
      <c r="J260" s="11"/>
      <c r="K260" s="13"/>
    </row>
    <row r="261" spans="1:11" ht="30" x14ac:dyDescent="0.2">
      <c r="A261" s="16"/>
      <c r="B261" s="11"/>
      <c r="C261" s="11"/>
      <c r="D261" s="52" t="s">
        <v>88</v>
      </c>
      <c r="E261" s="87" t="s">
        <v>94</v>
      </c>
      <c r="F261" s="82">
        <v>6400000</v>
      </c>
      <c r="G261" s="78">
        <v>2695673</v>
      </c>
      <c r="H261" s="11"/>
      <c r="I261" s="11"/>
      <c r="J261" s="11"/>
      <c r="K261" s="13"/>
    </row>
    <row r="262" spans="1:11" ht="45" x14ac:dyDescent="0.2">
      <c r="A262" s="16"/>
      <c r="B262" s="11"/>
      <c r="C262" s="11"/>
      <c r="D262" s="52" t="s">
        <v>89</v>
      </c>
      <c r="E262" s="87" t="s">
        <v>95</v>
      </c>
      <c r="F262" s="82">
        <v>963200</v>
      </c>
      <c r="G262" s="78">
        <v>122405</v>
      </c>
      <c r="H262" s="11"/>
      <c r="I262" s="11"/>
      <c r="J262" s="11"/>
      <c r="K262" s="13"/>
    </row>
    <row r="263" spans="1:11" ht="45" x14ac:dyDescent="0.2">
      <c r="A263" s="16"/>
      <c r="B263" s="11"/>
      <c r="C263" s="11"/>
      <c r="D263" s="52" t="s">
        <v>90</v>
      </c>
      <c r="E263" s="87" t="s">
        <v>91</v>
      </c>
      <c r="F263" s="82">
        <v>735000</v>
      </c>
      <c r="G263" s="78">
        <v>98595</v>
      </c>
      <c r="H263" s="11"/>
      <c r="I263" s="11"/>
      <c r="J263" s="11"/>
      <c r="K263" s="13"/>
    </row>
    <row r="264" spans="1:11" ht="45.75" thickBot="1" x14ac:dyDescent="0.25">
      <c r="A264" s="16"/>
      <c r="B264" s="11"/>
      <c r="C264" s="11"/>
      <c r="D264" s="52" t="s">
        <v>92</v>
      </c>
      <c r="E264" s="87" t="s">
        <v>61</v>
      </c>
      <c r="F264" s="82">
        <v>1875894</v>
      </c>
      <c r="G264" s="78">
        <v>22604</v>
      </c>
      <c r="H264" s="11"/>
      <c r="I264" s="11"/>
      <c r="J264" s="11"/>
      <c r="K264" s="13"/>
    </row>
    <row r="265" spans="1:11" ht="15.75" thickBot="1" x14ac:dyDescent="0.25">
      <c r="A265" s="16"/>
      <c r="B265" s="11"/>
      <c r="C265" s="11"/>
      <c r="D265" s="56" t="s">
        <v>6</v>
      </c>
      <c r="E265" s="30"/>
      <c r="F265" s="19">
        <f>SUM(F260:F264)</f>
        <v>14674094</v>
      </c>
      <c r="G265" s="70">
        <f>SUM(G260:G264)</f>
        <v>7377274</v>
      </c>
      <c r="H265" s="11"/>
      <c r="I265" s="11"/>
      <c r="J265" s="11"/>
      <c r="K265" s="13"/>
    </row>
    <row r="266" spans="1:11" ht="15" x14ac:dyDescent="0.2">
      <c r="A266" s="16"/>
      <c r="B266" s="11"/>
      <c r="C266" s="11"/>
      <c r="D266" s="43"/>
      <c r="E266" s="11"/>
      <c r="F266" s="12"/>
      <c r="G266" s="12"/>
      <c r="H266" s="11"/>
      <c r="I266" s="11"/>
      <c r="J266" s="11"/>
      <c r="K266" s="13"/>
    </row>
    <row r="267" spans="1:11" ht="31.5" customHeight="1" x14ac:dyDescent="0.2">
      <c r="A267" s="16"/>
      <c r="B267" s="11"/>
      <c r="C267" s="11"/>
      <c r="D267" s="147" t="e">
        <f>#REF!</f>
        <v>#REF!</v>
      </c>
      <c r="E267" s="133"/>
      <c r="F267" s="32" t="s">
        <v>9</v>
      </c>
      <c r="G267" s="137" t="s">
        <v>101</v>
      </c>
      <c r="H267" s="137"/>
      <c r="I267" s="11"/>
      <c r="J267" s="11"/>
      <c r="K267" s="13"/>
    </row>
    <row r="268" spans="1:11" ht="15.75" x14ac:dyDescent="0.2">
      <c r="A268" s="16"/>
      <c r="B268" s="11"/>
      <c r="C268" s="11"/>
      <c r="D268" s="115" t="s">
        <v>12</v>
      </c>
      <c r="E268" s="115"/>
      <c r="F268" s="22">
        <f>C253</f>
        <v>8098811</v>
      </c>
      <c r="G268" s="117">
        <f>C256</f>
        <v>4609701</v>
      </c>
      <c r="H268" s="117"/>
      <c r="I268" s="11"/>
      <c r="J268" s="11"/>
      <c r="K268" s="13"/>
    </row>
    <row r="269" spans="1:11" ht="15.75" x14ac:dyDescent="0.2">
      <c r="A269" s="16"/>
      <c r="B269" s="11"/>
      <c r="C269" s="11"/>
      <c r="D269" s="115" t="s">
        <v>13</v>
      </c>
      <c r="E269" s="115"/>
      <c r="F269" s="33"/>
      <c r="G269" s="117"/>
      <c r="H269" s="117"/>
      <c r="I269" s="11"/>
      <c r="J269" s="11"/>
      <c r="K269" s="13"/>
    </row>
    <row r="270" spans="1:11" ht="15.75" x14ac:dyDescent="0.2">
      <c r="A270" s="16"/>
      <c r="B270" s="11"/>
      <c r="C270" s="11"/>
      <c r="D270" s="11"/>
      <c r="E270" s="35" t="s">
        <v>10</v>
      </c>
      <c r="F270" s="22">
        <f>F172</f>
        <v>0</v>
      </c>
      <c r="G270" s="117">
        <f>G172</f>
        <v>0</v>
      </c>
      <c r="H270" s="117"/>
      <c r="I270" s="11"/>
      <c r="J270" s="11"/>
      <c r="K270" s="13"/>
    </row>
    <row r="271" spans="1:11" ht="15.75" x14ac:dyDescent="0.2">
      <c r="A271" s="16"/>
      <c r="B271" s="11"/>
      <c r="C271" s="11"/>
      <c r="D271" s="33"/>
      <c r="E271" s="33" t="s">
        <v>11</v>
      </c>
      <c r="F271" s="22">
        <f>F265</f>
        <v>14674094</v>
      </c>
      <c r="G271" s="117">
        <f>G265</f>
        <v>7377274</v>
      </c>
      <c r="H271" s="117"/>
      <c r="I271" s="11"/>
      <c r="J271" s="11"/>
      <c r="K271" s="13"/>
    </row>
    <row r="272" spans="1:11" ht="16.5" thickBot="1" x14ac:dyDescent="0.25">
      <c r="A272" s="16"/>
      <c r="B272" s="11"/>
      <c r="C272" s="11"/>
      <c r="D272" s="115" t="s">
        <v>14</v>
      </c>
      <c r="E272" s="115"/>
      <c r="F272" s="23">
        <f>J172</f>
        <v>0</v>
      </c>
      <c r="G272" s="124">
        <f>K172</f>
        <v>0</v>
      </c>
      <c r="H272" s="124"/>
      <c r="I272" s="11"/>
      <c r="J272" s="11"/>
      <c r="K272" s="13"/>
    </row>
    <row r="273" spans="1:15" ht="16.5" thickBot="1" x14ac:dyDescent="0.25">
      <c r="A273" s="66"/>
      <c r="D273" s="116" t="s">
        <v>15</v>
      </c>
      <c r="E273" s="116"/>
      <c r="F273" s="24">
        <f>SUM(F268,F270:F272)</f>
        <v>22772905</v>
      </c>
      <c r="G273" s="125">
        <f>SUM(G268,G270:G272)</f>
        <v>11986975</v>
      </c>
      <c r="H273" s="125"/>
      <c r="K273" s="64"/>
    </row>
    <row r="274" spans="1:15" ht="13.5" thickTop="1" x14ac:dyDescent="0.2">
      <c r="A274" s="66"/>
      <c r="K274" s="64"/>
    </row>
    <row r="275" spans="1:15" ht="15.75" thickBot="1" x14ac:dyDescent="0.25">
      <c r="A275" s="25"/>
      <c r="B275" s="26"/>
      <c r="C275" s="26"/>
      <c r="D275" s="26"/>
      <c r="E275" s="26"/>
      <c r="F275" s="26"/>
      <c r="G275" s="26"/>
      <c r="H275" s="26"/>
      <c r="I275" s="26"/>
      <c r="J275" s="26"/>
      <c r="K275" s="27"/>
    </row>
    <row r="276" spans="1:15" ht="20.25" x14ac:dyDescent="0.2">
      <c r="A276" s="121" t="s">
        <v>16</v>
      </c>
      <c r="B276" s="122"/>
      <c r="C276" s="122"/>
      <c r="D276" s="122"/>
      <c r="E276" s="122"/>
      <c r="F276" s="122"/>
      <c r="G276" s="122"/>
      <c r="H276" s="122"/>
      <c r="I276" s="122"/>
      <c r="J276" s="122"/>
      <c r="K276" s="123"/>
    </row>
    <row r="277" spans="1:15" ht="15" x14ac:dyDescent="0.2">
      <c r="A277" s="16"/>
      <c r="B277" s="11"/>
      <c r="C277" s="11"/>
      <c r="D277" s="11"/>
      <c r="E277" s="11"/>
      <c r="F277" s="11"/>
      <c r="G277" s="11"/>
      <c r="H277" s="11"/>
      <c r="I277" s="11"/>
      <c r="J277" s="11"/>
      <c r="K277" s="13"/>
    </row>
    <row r="278" spans="1:15" ht="31.15" customHeight="1" x14ac:dyDescent="0.2">
      <c r="A278" s="16"/>
      <c r="B278" s="11"/>
      <c r="C278" s="133" t="s">
        <v>17</v>
      </c>
      <c r="D278" s="133"/>
      <c r="E278" s="133"/>
      <c r="F278" s="32" t="s">
        <v>9</v>
      </c>
      <c r="G278" s="137" t="s">
        <v>101</v>
      </c>
      <c r="H278" s="137"/>
      <c r="I278" s="11"/>
      <c r="J278" s="11"/>
      <c r="K278" s="13"/>
    </row>
    <row r="279" spans="1:15" ht="15.75" x14ac:dyDescent="0.2">
      <c r="A279" s="16"/>
      <c r="B279" s="11"/>
      <c r="C279" s="115" t="s">
        <v>12</v>
      </c>
      <c r="D279" s="115"/>
      <c r="E279" s="115"/>
      <c r="F279" s="22">
        <f>F19+F46+F73+F103+F130+F159+F188+F215+F242+F268</f>
        <v>79923657</v>
      </c>
      <c r="G279" s="117">
        <f>G19+G46+G73+G103+G130+G159+G188+G215+G242+G268</f>
        <v>42570475</v>
      </c>
      <c r="H279" s="117"/>
      <c r="I279" s="11"/>
      <c r="J279" s="11"/>
      <c r="K279" s="13"/>
    </row>
    <row r="280" spans="1:15" ht="15.75" x14ac:dyDescent="0.2">
      <c r="A280" s="16"/>
      <c r="B280" s="11"/>
      <c r="C280" s="115" t="s">
        <v>13</v>
      </c>
      <c r="D280" s="115"/>
      <c r="E280" s="115"/>
      <c r="F280" s="33"/>
      <c r="G280" s="117">
        <f>G20+G47+G74+G104+G131+G160+G189+G216+G243+G269</f>
        <v>0</v>
      </c>
      <c r="H280" s="117"/>
      <c r="I280" s="11"/>
      <c r="J280" s="11"/>
      <c r="K280" s="13"/>
      <c r="O280" s="104"/>
    </row>
    <row r="281" spans="1:15" ht="15.75" x14ac:dyDescent="0.2">
      <c r="A281" s="16"/>
      <c r="B281" s="11"/>
      <c r="C281" s="11"/>
      <c r="D281" s="115" t="s">
        <v>10</v>
      </c>
      <c r="E281" s="115"/>
      <c r="F281" s="22">
        <f>F21+F161</f>
        <v>0</v>
      </c>
      <c r="G281" s="117">
        <f>G21+G161</f>
        <v>0</v>
      </c>
      <c r="H281" s="117"/>
      <c r="I281" s="11"/>
      <c r="J281" s="11"/>
      <c r="K281" s="13"/>
    </row>
    <row r="282" spans="1:15" ht="15.75" x14ac:dyDescent="0.2">
      <c r="A282" s="16"/>
      <c r="B282" s="11"/>
      <c r="C282" s="11"/>
      <c r="D282" s="115" t="s">
        <v>11</v>
      </c>
      <c r="E282" s="115"/>
      <c r="F282" s="22">
        <f>F22+F49+F76+F106+F133+F162+F191+F218+F245+F271</f>
        <v>125829821</v>
      </c>
      <c r="G282" s="117">
        <f>G22+G49+G76+G106+G133+G162+G191+G218+G245+G271</f>
        <v>101281531.36</v>
      </c>
      <c r="H282" s="117"/>
      <c r="I282" s="11"/>
      <c r="J282" s="11"/>
      <c r="K282" s="13"/>
    </row>
    <row r="283" spans="1:15" ht="16.5" thickBot="1" x14ac:dyDescent="0.25">
      <c r="A283" s="16"/>
      <c r="B283" s="11"/>
      <c r="C283" s="115" t="s">
        <v>14</v>
      </c>
      <c r="D283" s="115"/>
      <c r="E283" s="115"/>
      <c r="F283" s="23">
        <f>SUM(F23,F50,F192)</f>
        <v>0</v>
      </c>
      <c r="G283" s="117">
        <f>G23+G50+G77+G107+G134+G163+G192+G219+G246+G272</f>
        <v>0</v>
      </c>
      <c r="H283" s="117"/>
      <c r="I283" s="119" t="s">
        <v>18</v>
      </c>
      <c r="J283" s="119"/>
      <c r="K283" s="120"/>
    </row>
    <row r="284" spans="1:15" ht="16.5" thickBot="1" x14ac:dyDescent="0.25">
      <c r="A284" s="16"/>
      <c r="B284" s="11"/>
      <c r="C284" s="116" t="s">
        <v>15</v>
      </c>
      <c r="D284" s="116"/>
      <c r="E284" s="116"/>
      <c r="F284" s="24">
        <f>SUM(F279,F281:F283)</f>
        <v>205753478</v>
      </c>
      <c r="G284" s="118">
        <f>SUM(G279,G281:G283)</f>
        <v>143852006.36000001</v>
      </c>
      <c r="H284" s="118"/>
      <c r="I284" s="114">
        <f>F284-G284</f>
        <v>61901471.639999986</v>
      </c>
      <c r="J284" s="114"/>
      <c r="K284" s="31"/>
    </row>
    <row r="285" spans="1:15" ht="16.5" thickTop="1" thickBot="1" x14ac:dyDescent="0.25">
      <c r="A285" s="28"/>
      <c r="B285" s="29"/>
      <c r="C285" s="29"/>
      <c r="D285" s="29"/>
      <c r="E285" s="29"/>
      <c r="F285" s="29"/>
      <c r="G285" s="29"/>
      <c r="H285" s="29"/>
      <c r="I285" s="29"/>
      <c r="J285" s="29"/>
      <c r="K285" s="30"/>
    </row>
  </sheetData>
  <mergeCells count="239">
    <mergeCell ref="G270:H270"/>
    <mergeCell ref="G271:H271"/>
    <mergeCell ref="D272:E272"/>
    <mergeCell ref="G272:H272"/>
    <mergeCell ref="D273:E273"/>
    <mergeCell ref="G273:H273"/>
    <mergeCell ref="D267:E267"/>
    <mergeCell ref="G267:H267"/>
    <mergeCell ref="D268:E268"/>
    <mergeCell ref="G268:H268"/>
    <mergeCell ref="D269:E269"/>
    <mergeCell ref="G269:H269"/>
    <mergeCell ref="A255:C255"/>
    <mergeCell ref="A257:B257"/>
    <mergeCell ref="D257:E257"/>
    <mergeCell ref="H257:I257"/>
    <mergeCell ref="D258:G258"/>
    <mergeCell ref="A249:K249"/>
    <mergeCell ref="A250:C250"/>
    <mergeCell ref="D250:G250"/>
    <mergeCell ref="H250:K250"/>
    <mergeCell ref="A253:B253"/>
    <mergeCell ref="G244:H244"/>
    <mergeCell ref="G245:H245"/>
    <mergeCell ref="D246:E246"/>
    <mergeCell ref="G246:H246"/>
    <mergeCell ref="D247:E247"/>
    <mergeCell ref="G247:H247"/>
    <mergeCell ref="D241:E241"/>
    <mergeCell ref="G241:H241"/>
    <mergeCell ref="D242:E242"/>
    <mergeCell ref="G242:H242"/>
    <mergeCell ref="D243:E243"/>
    <mergeCell ref="G243:H243"/>
    <mergeCell ref="A228:C228"/>
    <mergeCell ref="A230:B230"/>
    <mergeCell ref="D230:E230"/>
    <mergeCell ref="H230:I230"/>
    <mergeCell ref="D231:G231"/>
    <mergeCell ref="A222:K222"/>
    <mergeCell ref="A223:C223"/>
    <mergeCell ref="D223:G223"/>
    <mergeCell ref="H223:K223"/>
    <mergeCell ref="A226:B226"/>
    <mergeCell ref="A195:K195"/>
    <mergeCell ref="A81:K81"/>
    <mergeCell ref="A111:K111"/>
    <mergeCell ref="A138:K138"/>
    <mergeCell ref="A167:K167"/>
    <mergeCell ref="G218:H218"/>
    <mergeCell ref="D219:E219"/>
    <mergeCell ref="G219:H219"/>
    <mergeCell ref="D220:E220"/>
    <mergeCell ref="G220:H220"/>
    <mergeCell ref="D215:E215"/>
    <mergeCell ref="G215:H215"/>
    <mergeCell ref="D216:E216"/>
    <mergeCell ref="G216:H216"/>
    <mergeCell ref="G217:H217"/>
    <mergeCell ref="A203:B203"/>
    <mergeCell ref="D203:E203"/>
    <mergeCell ref="H203:I203"/>
    <mergeCell ref="D204:G204"/>
    <mergeCell ref="D214:E214"/>
    <mergeCell ref="G214:H214"/>
    <mergeCell ref="G135:H135"/>
    <mergeCell ref="D158:E158"/>
    <mergeCell ref="G158:H158"/>
    <mergeCell ref="G102:H102"/>
    <mergeCell ref="D103:E103"/>
    <mergeCell ref="G103:H103"/>
    <mergeCell ref="D104:E104"/>
    <mergeCell ref="G104:H104"/>
    <mergeCell ref="G131:H131"/>
    <mergeCell ref="G132:H132"/>
    <mergeCell ref="G133:H133"/>
    <mergeCell ref="D134:E134"/>
    <mergeCell ref="G134:H134"/>
    <mergeCell ref="A142:B142"/>
    <mergeCell ref="A144:C144"/>
    <mergeCell ref="A147:B147"/>
    <mergeCell ref="D147:E147"/>
    <mergeCell ref="H147:I147"/>
    <mergeCell ref="H119:I119"/>
    <mergeCell ref="D120:G120"/>
    <mergeCell ref="A139:C139"/>
    <mergeCell ref="D139:G139"/>
    <mergeCell ref="H139:K139"/>
    <mergeCell ref="D129:E129"/>
    <mergeCell ref="G129:H129"/>
    <mergeCell ref="D130:E130"/>
    <mergeCell ref="G130:H130"/>
    <mergeCell ref="D131:E131"/>
    <mergeCell ref="D135:E135"/>
    <mergeCell ref="D176:G176"/>
    <mergeCell ref="D148:G148"/>
    <mergeCell ref="A168:C168"/>
    <mergeCell ref="D168:G168"/>
    <mergeCell ref="H168:K168"/>
    <mergeCell ref="A171:B171"/>
    <mergeCell ref="D160:E160"/>
    <mergeCell ref="G160:H160"/>
    <mergeCell ref="G161:H161"/>
    <mergeCell ref="G162:H162"/>
    <mergeCell ref="D163:E163"/>
    <mergeCell ref="G163:H163"/>
    <mergeCell ref="D164:E164"/>
    <mergeCell ref="G164:H164"/>
    <mergeCell ref="A173:C173"/>
    <mergeCell ref="A175:B175"/>
    <mergeCell ref="D175:E175"/>
    <mergeCell ref="H175:I175"/>
    <mergeCell ref="D159:E159"/>
    <mergeCell ref="G159:H159"/>
    <mergeCell ref="H62:I62"/>
    <mergeCell ref="D63:G63"/>
    <mergeCell ref="A112:C112"/>
    <mergeCell ref="D112:G112"/>
    <mergeCell ref="H112:K112"/>
    <mergeCell ref="D73:E73"/>
    <mergeCell ref="G73:H73"/>
    <mergeCell ref="D74:E74"/>
    <mergeCell ref="G74:H74"/>
    <mergeCell ref="G75:H75"/>
    <mergeCell ref="G76:H76"/>
    <mergeCell ref="D77:E77"/>
    <mergeCell ref="G77:H77"/>
    <mergeCell ref="D78:E78"/>
    <mergeCell ref="G78:H78"/>
    <mergeCell ref="D72:E72"/>
    <mergeCell ref="G72:H72"/>
    <mergeCell ref="G105:H105"/>
    <mergeCell ref="G106:H106"/>
    <mergeCell ref="D107:E107"/>
    <mergeCell ref="G107:H107"/>
    <mergeCell ref="D108:E108"/>
    <mergeCell ref="G108:H108"/>
    <mergeCell ref="D102:E102"/>
    <mergeCell ref="H55:K55"/>
    <mergeCell ref="A58:B58"/>
    <mergeCell ref="A60:C60"/>
    <mergeCell ref="G278:H278"/>
    <mergeCell ref="G279:H279"/>
    <mergeCell ref="G280:H280"/>
    <mergeCell ref="G281:H281"/>
    <mergeCell ref="D187:E187"/>
    <mergeCell ref="A82:C82"/>
    <mergeCell ref="D82:G82"/>
    <mergeCell ref="H82:K82"/>
    <mergeCell ref="A85:B85"/>
    <mergeCell ref="A87:C87"/>
    <mergeCell ref="G187:H187"/>
    <mergeCell ref="A89:B89"/>
    <mergeCell ref="D89:E89"/>
    <mergeCell ref="H89:I89"/>
    <mergeCell ref="D90:G90"/>
    <mergeCell ref="A115:B115"/>
    <mergeCell ref="A117:C117"/>
    <mergeCell ref="A119:B119"/>
    <mergeCell ref="D119:E119"/>
    <mergeCell ref="A62:B62"/>
    <mergeCell ref="D62:E62"/>
    <mergeCell ref="C279:E279"/>
    <mergeCell ref="C280:E280"/>
    <mergeCell ref="D281:E281"/>
    <mergeCell ref="D282:E282"/>
    <mergeCell ref="G21:H21"/>
    <mergeCell ref="G22:H22"/>
    <mergeCell ref="G23:H23"/>
    <mergeCell ref="G24:H24"/>
    <mergeCell ref="G45:H45"/>
    <mergeCell ref="A27:K27"/>
    <mergeCell ref="A28:C28"/>
    <mergeCell ref="D28:G28"/>
    <mergeCell ref="H28:K28"/>
    <mergeCell ref="A33:C33"/>
    <mergeCell ref="A31:B31"/>
    <mergeCell ref="A35:B35"/>
    <mergeCell ref="D35:E35"/>
    <mergeCell ref="H35:I35"/>
    <mergeCell ref="A54:K54"/>
    <mergeCell ref="D36:G36"/>
    <mergeCell ref="D45:E45"/>
    <mergeCell ref="D46:E46"/>
    <mergeCell ref="A55:C55"/>
    <mergeCell ref="D55:G55"/>
    <mergeCell ref="D3:G3"/>
    <mergeCell ref="A1:K1"/>
    <mergeCell ref="G18:H18"/>
    <mergeCell ref="G19:H19"/>
    <mergeCell ref="G20:H20"/>
    <mergeCell ref="D23:E23"/>
    <mergeCell ref="D24:E24"/>
    <mergeCell ref="A2:K2"/>
    <mergeCell ref="D18:E18"/>
    <mergeCell ref="D19:E19"/>
    <mergeCell ref="D20:E20"/>
    <mergeCell ref="D16:E16"/>
    <mergeCell ref="D10:E10"/>
    <mergeCell ref="H10:I10"/>
    <mergeCell ref="D11:G11"/>
    <mergeCell ref="H3:K3"/>
    <mergeCell ref="A8:C8"/>
    <mergeCell ref="A6:B6"/>
    <mergeCell ref="A10:B10"/>
    <mergeCell ref="A3:C3"/>
    <mergeCell ref="D47:E47"/>
    <mergeCell ref="D50:E50"/>
    <mergeCell ref="G46:H46"/>
    <mergeCell ref="G47:H47"/>
    <mergeCell ref="G48:H48"/>
    <mergeCell ref="G49:H49"/>
    <mergeCell ref="G50:H50"/>
    <mergeCell ref="G51:H51"/>
    <mergeCell ref="D51:E51"/>
    <mergeCell ref="I284:J284"/>
    <mergeCell ref="C283:E283"/>
    <mergeCell ref="C284:E284"/>
    <mergeCell ref="G283:H283"/>
    <mergeCell ref="G284:H284"/>
    <mergeCell ref="I283:K283"/>
    <mergeCell ref="D188:E188"/>
    <mergeCell ref="D189:E189"/>
    <mergeCell ref="D192:E192"/>
    <mergeCell ref="D193:E193"/>
    <mergeCell ref="A276:K276"/>
    <mergeCell ref="G188:H188"/>
    <mergeCell ref="G189:H189"/>
    <mergeCell ref="G190:H190"/>
    <mergeCell ref="G191:H191"/>
    <mergeCell ref="G192:H192"/>
    <mergeCell ref="G193:H193"/>
    <mergeCell ref="A196:C196"/>
    <mergeCell ref="D196:G196"/>
    <mergeCell ref="H196:K196"/>
    <mergeCell ref="A199:B199"/>
    <mergeCell ref="A201:C201"/>
    <mergeCell ref="G282:H282"/>
    <mergeCell ref="C278:E278"/>
  </mergeCells>
  <pageMargins left="0.7" right="0.7" top="0.75" bottom="0.75" header="0.3" footer="0.3"/>
  <pageSetup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Presentation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Lewis</dc:creator>
  <cp:lastModifiedBy>Janene Stover</cp:lastModifiedBy>
  <cp:lastPrinted>2021-02-15T18:22:25Z</cp:lastPrinted>
  <dcterms:created xsi:type="dcterms:W3CDTF">2016-12-14T16:23:44Z</dcterms:created>
  <dcterms:modified xsi:type="dcterms:W3CDTF">2021-02-15T18:22:56Z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597d1681-f7cd-4dfc-89ff-e716bce4eeac</vt:lpwstr>
  </property>
</Properties>
</file>